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X:\DTA\Informações do Site para Avaliação\Ações e Programas\2024\"/>
    </mc:Choice>
  </mc:AlternateContent>
  <bookViews>
    <workbookView xWindow="0" yWindow="0" windowWidth="23040" windowHeight="10428" firstSheet="2" activeTab="3"/>
  </bookViews>
  <sheets>
    <sheet name="Empenhos" sheetId="4" state="hidden" r:id="rId1"/>
    <sheet name="Planilha1" sheetId="5" state="hidden" r:id="rId2"/>
    <sheet name="Resumo" sheetId="3" r:id="rId3"/>
    <sheet name="Detalhado" sheetId="1" r:id="rId4"/>
  </sheets>
  <externalReferences>
    <externalReference r:id="rId5"/>
  </externalReferences>
  <definedNames>
    <definedName name="_xlnm._FilterDatabase" localSheetId="1" hidden="1">Planilha1!$A$1:$G$251</definedName>
    <definedName name="Abr">#REF!</definedName>
    <definedName name="Ago">#REF!</definedName>
    <definedName name="Ano">#REF!</definedName>
    <definedName name="Anos">[1]!tblAnos[ANOS]</definedName>
    <definedName name="_xlnm.Print_Area" localSheetId="3">Detalhado!$B$1:$F$74</definedName>
    <definedName name="_xlnm.Print_Area" localSheetId="2">Resumo!$A$1:$D$27</definedName>
    <definedName name="Atividade1">#REF!</definedName>
    <definedName name="Atividade2">#REF!</definedName>
    <definedName name="Atividade3">#REF!</definedName>
    <definedName name="Atividade4">#REF!</definedName>
    <definedName name="Atividade5">#REF!</definedName>
    <definedName name="Atividade6">#REF!</definedName>
    <definedName name="Atividade7">#REF!</definedName>
    <definedName name="Dez">#REF!</definedName>
    <definedName name="Fev">#REF!</definedName>
    <definedName name="Jan">#REF!</definedName>
    <definedName name="Jul">#REF!</definedName>
    <definedName name="Jun">#REF!</definedName>
    <definedName name="Mai">#REF!</definedName>
    <definedName name="MaoDeObra">#REF!</definedName>
    <definedName name="maodeobra2">#REF!</definedName>
    <definedName name="Mar">#REF!</definedName>
    <definedName name="Materiais">#REF!</definedName>
    <definedName name="Meses">[1]!tblMeses[MESES]</definedName>
    <definedName name="Nov">#REF!</definedName>
    <definedName name="NrContrato">#REF!</definedName>
    <definedName name="NrDot5">#REF!</definedName>
    <definedName name="NrDot6">#REF!</definedName>
    <definedName name="NrDot7">#REF!</definedName>
    <definedName name="NrDotacao">#REF!</definedName>
    <definedName name="NrDotacao1">#REF!</definedName>
    <definedName name="NrDotacao2">#REF!</definedName>
    <definedName name="NrDotacao3">#REF!</definedName>
    <definedName name="NrDotacao4">#REF!</definedName>
    <definedName name="NrDotacao5">#REF!</definedName>
    <definedName name="NrDotacao6">#REF!</definedName>
    <definedName name="NrDotacao7">#REF!</definedName>
    <definedName name="Out">#REF!</definedName>
    <definedName name="Servico">#REF!</definedName>
    <definedName name="Set">#REF!</definedName>
    <definedName name="tblAno">#REF!</definedName>
    <definedName name="tblAtividade">#REF!</definedName>
    <definedName name="tblNrContrato">#REF!</definedName>
  </definedNames>
  <calcPr calcId="162913" calcMode="manual"/>
  <pivotCaches>
    <pivotCache cacheId="1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E22" i="4"/>
  <c r="E23" i="4"/>
  <c r="E24" i="4"/>
  <c r="E25" i="4"/>
  <c r="E26" i="4"/>
  <c r="E27" i="4"/>
  <c r="E21" i="4"/>
  <c r="M4" i="4"/>
  <c r="M3" i="4"/>
  <c r="D10" i="3"/>
  <c r="C10" i="3"/>
  <c r="B10" i="3"/>
  <c r="F23" i="1"/>
  <c r="F24" i="1" s="1"/>
  <c r="E23" i="1"/>
  <c r="E24" i="1" s="1"/>
  <c r="D23" i="1"/>
  <c r="D24" i="1" s="1"/>
  <c r="I18" i="4" l="1"/>
  <c r="C21" i="4" l="1"/>
  <c r="E12" i="1" l="1"/>
  <c r="C6" i="3" s="1"/>
  <c r="D12" i="1"/>
  <c r="B6" i="3" s="1"/>
  <c r="F12" i="1"/>
  <c r="D6" i="3" s="1"/>
  <c r="C24" i="4"/>
  <c r="E32" i="1" l="1"/>
  <c r="E34" i="1"/>
  <c r="E33" i="1"/>
  <c r="E36" i="1" s="1"/>
  <c r="E28" i="1"/>
  <c r="D36" i="1"/>
  <c r="J18" i="4" l="1"/>
  <c r="G4" i="4"/>
  <c r="F4" i="4"/>
  <c r="E13" i="1" l="1"/>
  <c r="D13" i="1"/>
  <c r="L18" i="4"/>
  <c r="K18" i="4"/>
  <c r="M2" i="4"/>
  <c r="N2" i="4"/>
  <c r="G2" i="4"/>
  <c r="F2" i="4"/>
  <c r="G5" i="4"/>
  <c r="G6" i="4"/>
  <c r="G3" i="4"/>
  <c r="F5" i="4"/>
  <c r="F6" i="4"/>
  <c r="F3" i="4"/>
  <c r="H25" i="4" l="1"/>
  <c r="H29" i="4"/>
  <c r="H22" i="4"/>
  <c r="H26" i="4"/>
  <c r="H21" i="4"/>
  <c r="H28" i="4"/>
  <c r="H23" i="4"/>
  <c r="H27" i="4"/>
  <c r="H24" i="4"/>
  <c r="K22" i="4"/>
  <c r="K25" i="4"/>
  <c r="K24" i="4"/>
  <c r="J23" i="4"/>
  <c r="I23" i="4" s="1"/>
  <c r="K21" i="4"/>
  <c r="K23" i="4"/>
  <c r="J24" i="4"/>
  <c r="I24" i="4" s="1"/>
  <c r="K28" i="4"/>
  <c r="J22" i="4"/>
  <c r="I22" i="4" s="1"/>
  <c r="J21" i="4"/>
  <c r="I21" i="4" s="1"/>
  <c r="K29" i="4"/>
  <c r="K27" i="4"/>
  <c r="J25" i="4"/>
  <c r="I25" i="4" s="1"/>
  <c r="J29" i="4"/>
  <c r="I29" i="4" s="1"/>
  <c r="J27" i="4"/>
  <c r="I27" i="4" s="1"/>
  <c r="J28" i="4"/>
  <c r="I28" i="4" s="1"/>
  <c r="J26" i="4"/>
  <c r="I26" i="4" s="1"/>
  <c r="K26" i="4"/>
  <c r="M5" i="4"/>
  <c r="M6" i="4"/>
  <c r="H30" i="4" l="1"/>
  <c r="K30" i="4"/>
  <c r="I30" i="4"/>
  <c r="J30" i="4"/>
  <c r="M18" i="4"/>
  <c r="N6" i="4"/>
  <c r="F27" i="1" l="1"/>
  <c r="F36" i="1" s="1"/>
  <c r="C22" i="4" l="1"/>
  <c r="C23" i="4"/>
  <c r="C25" i="4"/>
  <c r="C26" i="4"/>
  <c r="C27" i="4"/>
  <c r="C28" i="4"/>
  <c r="C29" i="4"/>
  <c r="N5" i="4" l="1"/>
  <c r="N3" i="4"/>
  <c r="N18" i="4" l="1"/>
  <c r="C26" i="3"/>
  <c r="D26" i="3"/>
  <c r="B26" i="3"/>
  <c r="D14" i="3"/>
  <c r="F13" i="1" l="1"/>
  <c r="C14" i="3"/>
  <c r="B14" i="3"/>
  <c r="E49" i="1" l="1"/>
  <c r="C18" i="3" s="1"/>
  <c r="F49" i="1"/>
  <c r="D18" i="3" s="1"/>
  <c r="D49" i="1"/>
  <c r="B18" i="3" s="1"/>
  <c r="E61" i="1"/>
  <c r="C22" i="3" s="1"/>
  <c r="F61" i="1"/>
  <c r="D22" i="3" s="1"/>
  <c r="D61" i="1"/>
  <c r="B22" i="3" s="1"/>
</calcChain>
</file>

<file path=xl/sharedStrings.xml><?xml version="1.0" encoding="utf-8"?>
<sst xmlns="http://schemas.openxmlformats.org/spreadsheetml/2006/main" count="1243" uniqueCount="165">
  <si>
    <t>Serviços de Engenharia - Sinalização Projetos</t>
  </si>
  <si>
    <t>SMT-GAB - Serviços de Engenharia</t>
  </si>
  <si>
    <t>Projetos de Mobilidade Urbana Oriundos de Recursos</t>
  </si>
  <si>
    <t>Pavimentação e Recapeamento de Vias</t>
  </si>
  <si>
    <t>Manutenção e Operação Semafórica</t>
  </si>
  <si>
    <t>Manut.de Ciclovias, Ciclofaixas e Ciclorrotas</t>
  </si>
  <si>
    <t>Construção de Ciclovias, Ciclofaixas e Ciclorrotas</t>
  </si>
  <si>
    <t>TOTAL - CONTRATO SMT/GAB 001/20</t>
  </si>
  <si>
    <t>87.10.26.572.3009.4702.4490.3900.08</t>
  </si>
  <si>
    <t>87.10.26.572.3009.4702.3390.3900.09</t>
  </si>
  <si>
    <t>07.10.15.451.3009.5417.4490.3900.08</t>
  </si>
  <si>
    <t>87.10.26.572.3009.4658.3390.3900.08</t>
  </si>
  <si>
    <t>87.10.26.572.3009.6841.3390.3900.08</t>
  </si>
  <si>
    <t>20.10.26.785.3009.2098.3390.3900.00</t>
  </si>
  <si>
    <t>07.10.26.785.3009.1097.4490.3900.08</t>
  </si>
  <si>
    <t>Nº Dotação</t>
  </si>
  <si>
    <t>Dotação Inicial</t>
  </si>
  <si>
    <t>Realizado</t>
  </si>
  <si>
    <t>Dotação Final</t>
  </si>
  <si>
    <t>Descrição da Dotação</t>
  </si>
  <si>
    <t>Serviços de Engenharia de Tráfego</t>
  </si>
  <si>
    <t>87.10.26.572.3009.4702.3390.3900.08</t>
  </si>
  <si>
    <t>Manutenção e Operação da Sinalização do Sistema Viário</t>
  </si>
  <si>
    <t>Ampliação, Reforma e Requalificação de Ciclovias, Ciclofaixas e Ciclorrotas</t>
  </si>
  <si>
    <t xml:space="preserve">87.10.26.785.3009.1098.4490.5100.08 </t>
  </si>
  <si>
    <t>Serviços de Engenharia - Sinalização / Projetos</t>
  </si>
  <si>
    <t>20.10.26.572.3009.4702.3390.3900.00</t>
  </si>
  <si>
    <t>87.10.26.572.3009.4658.3390.3900.00</t>
  </si>
  <si>
    <t xml:space="preserve">87.10.26.785.3009.2098.3390.3900.00 </t>
  </si>
  <si>
    <t>Intervenções nas Áreas de Mobilidade Urbana</t>
  </si>
  <si>
    <t>98.22.26.453.3009.9201.4490.5100.08</t>
  </si>
  <si>
    <t>TOTAL - CONTRATO SMT/GAB 001/19</t>
  </si>
  <si>
    <t>07.10.26.785.3009.1098.4490.3900.08</t>
  </si>
  <si>
    <t>Ampliação, Reforma e Requalificação de Ciclovias</t>
  </si>
  <si>
    <t>SMT-GAB - Serviços de Engenharia de Tráfego</t>
  </si>
  <si>
    <t>SMT- GAB - Serviços de Engenharia</t>
  </si>
  <si>
    <t>TOTAL - CONTRATO SMT/GAB 001/21</t>
  </si>
  <si>
    <t>EXERCÍCIO 2021</t>
  </si>
  <si>
    <t>EXERCÍCIO 2020</t>
  </si>
  <si>
    <t>EXERCÍCIO 2019</t>
  </si>
  <si>
    <t>07.10.15.452.3022.1137.4490.3900.08</t>
  </si>
  <si>
    <t>87.10.26.572.3009.6841.3390.3900.00</t>
  </si>
  <si>
    <t xml:space="preserve"> </t>
  </si>
  <si>
    <t>TOTAL - CONTRATO SMT/GAB 001/22</t>
  </si>
  <si>
    <t>87.10.26.785.3009.1098.4490.5100.08</t>
  </si>
  <si>
    <t>Posição Orçamentária CET</t>
  </si>
  <si>
    <t>Descrição</t>
  </si>
  <si>
    <t>Exercício 2020*</t>
  </si>
  <si>
    <t>Exercício 2019*</t>
  </si>
  <si>
    <t>Exercício 2021*</t>
  </si>
  <si>
    <t>Data</t>
  </si>
  <si>
    <t>nº</t>
  </si>
  <si>
    <t>Processo</t>
  </si>
  <si>
    <t>Órgão</t>
  </si>
  <si>
    <t>Unidade</t>
  </si>
  <si>
    <t>Documentação</t>
  </si>
  <si>
    <t>Empenhado</t>
  </si>
  <si>
    <t>Cancelado</t>
  </si>
  <si>
    <t>Pago</t>
  </si>
  <si>
    <t>Saldo a Liquidar</t>
  </si>
  <si>
    <t>Liquidado a Pagar</t>
  </si>
  <si>
    <t>Liquidado</t>
  </si>
  <si>
    <t>Dotação</t>
  </si>
  <si>
    <t>Inicial</t>
  </si>
  <si>
    <t>Final</t>
  </si>
  <si>
    <t>Nome</t>
  </si>
  <si>
    <t>Ações de Educação de Trânsito</t>
  </si>
  <si>
    <t>Total Geral</t>
  </si>
  <si>
    <t>Soma de Inicial</t>
  </si>
  <si>
    <t>Soma de Final</t>
  </si>
  <si>
    <t>Soma de Realizado</t>
  </si>
  <si>
    <t>Valores</t>
  </si>
  <si>
    <t>20.10.26.572.3009.4.702.33903900.00</t>
  </si>
  <si>
    <t>87.10.14.422.3009.4.657.33903900.08</t>
  </si>
  <si>
    <t>87.10.26.572.3009.4.658.33903900.00</t>
  </si>
  <si>
    <t>87.10.26.572.3009.4.658.33903900.03</t>
  </si>
  <si>
    <t>87.10.26.572.3009.4.658.33903900.08</t>
  </si>
  <si>
    <t>87.10.26.572.3009.4.702.33903900.08</t>
  </si>
  <si>
    <t>87.10.26.572.3009.6.841.33903900.00</t>
  </si>
  <si>
    <t>87.10.26.572.3009.6.841.33903900.08</t>
  </si>
  <si>
    <t>87.10.26.785.3009.1.098.44905100.00</t>
  </si>
  <si>
    <t>Dotação Completa</t>
  </si>
  <si>
    <t>a posição orçamentária detalhada em PDF e XLSX pode ser acessada neste link</t>
  </si>
  <si>
    <t>EXERCÍCIO 2023</t>
  </si>
  <si>
    <t>TOTAL - CONTRATO SMT/GAB 001/23</t>
  </si>
  <si>
    <t>Exercício 2022*</t>
  </si>
  <si>
    <t>Liquidação</t>
  </si>
  <si>
    <t>Data Pagto</t>
  </si>
  <si>
    <t>Vlr Líquido</t>
  </si>
  <si>
    <t>Situação OP</t>
  </si>
  <si>
    <t>Data OP</t>
  </si>
  <si>
    <t>0000-0.108.202-2</t>
  </si>
  <si>
    <t>TCMSP</t>
  </si>
  <si>
    <t>-</t>
  </si>
  <si>
    <t>0000-1.046.202-3</t>
  </si>
  <si>
    <t>0000-1.715.202-3</t>
  </si>
  <si>
    <t>0001-1.544.202-1</t>
  </si>
  <si>
    <t>CMSP</t>
  </si>
  <si>
    <t>6012.2022/0003877-0</t>
  </si>
  <si>
    <t>SMSUB</t>
  </si>
  <si>
    <t>6020.2018/0001951-9</t>
  </si>
  <si>
    <t>SMT</t>
  </si>
  <si>
    <t>6020.2018/0001952-7</t>
  </si>
  <si>
    <t>6020.2018/0001955-1</t>
  </si>
  <si>
    <t>6020.2018/0001956-0</t>
  </si>
  <si>
    <t>6020.2018/0001958-6</t>
  </si>
  <si>
    <t>6020.2018/0001960-8</t>
  </si>
  <si>
    <t>6020.2018/0001961-6</t>
  </si>
  <si>
    <t>6020.2018/0001962-4</t>
  </si>
  <si>
    <t>6020.2018/0001965-9</t>
  </si>
  <si>
    <t>6020.2018/0001968-3</t>
  </si>
  <si>
    <t>6020.2018/0001970-5</t>
  </si>
  <si>
    <t>6020.2018/0001977-2</t>
  </si>
  <si>
    <t>6020.2018/0001978-0</t>
  </si>
  <si>
    <t>6020.2018/0001979-9</t>
  </si>
  <si>
    <t>6020.2018/0001980-2</t>
  </si>
  <si>
    <t>6020.2018/0001981-0</t>
  </si>
  <si>
    <t>6020.2018/0001984-5</t>
  </si>
  <si>
    <t>6020.2018/0001989-6</t>
  </si>
  <si>
    <t>6020.2018/0001990-0</t>
  </si>
  <si>
    <t>6020.2018/0001992-6</t>
  </si>
  <si>
    <t>6020.2018/0001995-0</t>
  </si>
  <si>
    <t>6020.2018/0001997-7</t>
  </si>
  <si>
    <t>6020.2021/0039856-6</t>
  </si>
  <si>
    <t>6020.2021/0039857-4</t>
  </si>
  <si>
    <t>6020.2021/0039973-2</t>
  </si>
  <si>
    <t>6020.2021/0040725-5</t>
  </si>
  <si>
    <t>FMDT</t>
  </si>
  <si>
    <t>6020.2021/0040727-1</t>
  </si>
  <si>
    <t>6020.2021/0040728-0</t>
  </si>
  <si>
    <t>6020.2021/0040730-1</t>
  </si>
  <si>
    <t>6020.2022/0001353-4</t>
  </si>
  <si>
    <t>6020.2022/0001357-7</t>
  </si>
  <si>
    <t>6020.2022/0001750-5</t>
  </si>
  <si>
    <t>6020.2022/0035500-1</t>
  </si>
  <si>
    <t>6020.2022/0050188-1</t>
  </si>
  <si>
    <t>6020.2022/0050189-0</t>
  </si>
  <si>
    <t>6020.2022/0050198-9</t>
  </si>
  <si>
    <t>6020.2022/0050202-0</t>
  </si>
  <si>
    <t>6020.2023/0004873-9</t>
  </si>
  <si>
    <t>87.10.26.126.3024.2.171.33904000.08</t>
  </si>
  <si>
    <t>87.10.26.126.3011.1.220.44904000.08</t>
  </si>
  <si>
    <t>Nº Empenho</t>
  </si>
  <si>
    <t>Ano</t>
  </si>
  <si>
    <t>Valor Empenhado</t>
  </si>
  <si>
    <t>Saldo a Pagar</t>
  </si>
  <si>
    <t>Desenvolvimento de Sistemas de Informação e Comunicação</t>
  </si>
  <si>
    <t>Manutenção e Operação de sistemas de Informação e Comunicação</t>
  </si>
  <si>
    <t>562/2024</t>
  </si>
  <si>
    <t>POSIÇÃO ORÇAMENTÁRIA CET - 2019 A 2024</t>
  </si>
  <si>
    <t>Exercício 2023*</t>
  </si>
  <si>
    <t>Exercício 2024**</t>
  </si>
  <si>
    <t>*Informação atualizada até o final de cada ano.     ** Informação atualizada até 24/05/2024.</t>
  </si>
  <si>
    <t>564/2024</t>
  </si>
  <si>
    <t>565/2024</t>
  </si>
  <si>
    <t>566/2024</t>
  </si>
  <si>
    <t>65118/2024</t>
  </si>
  <si>
    <t>6020.2023/0093018-0</t>
  </si>
  <si>
    <t>6020.2023/0093047-4</t>
  </si>
  <si>
    <t>CONTRATO Nº 001/SMT/2024</t>
  </si>
  <si>
    <t>Termo de Convênio nº 01/SMT/2024.</t>
  </si>
  <si>
    <t>Convênio nº 01/SMT/2024.</t>
  </si>
  <si>
    <t>Realizado até 24/05/2024</t>
  </si>
  <si>
    <t>EXERCÍCIO 2022</t>
  </si>
  <si>
    <t>TOTAL - CONTRATO SMT/GAB 001/24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</si>
</sst>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#,##0.00;[Red]\-&quot;R$&quot;#,##0.00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Nirmala UI"/>
      <family val="2"/>
    </font>
    <font>
      <sz val="11"/>
      <color theme="1"/>
      <name val="Nirmala UI"/>
      <family val="2"/>
    </font>
    <font>
      <sz val="10"/>
      <color theme="1"/>
      <name val="Nirmala UI"/>
      <family val="2"/>
    </font>
    <font>
      <b/>
      <sz val="10"/>
      <color theme="1"/>
      <name val="Nirmala UI"/>
      <family val="2"/>
    </font>
    <font>
      <sz val="18"/>
      <color theme="1"/>
      <name val="Nirmala UI"/>
      <family val="2"/>
    </font>
    <font>
      <sz val="11"/>
      <color indexed="8"/>
      <name val="Calibri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0"/>
      <color rgb="FF00B050"/>
      <name val="Nirmala UI"/>
      <family val="2"/>
    </font>
    <font>
      <i/>
      <sz val="10"/>
      <color theme="0"/>
      <name val="Nirmala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3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4" borderId="1" xfId="0" applyFont="1" applyFill="1" applyBorder="1"/>
    <xf numFmtId="0" fontId="4" fillId="0" borderId="4" xfId="0" applyFont="1" applyBorder="1"/>
    <xf numFmtId="0" fontId="4" fillId="0" borderId="0" xfId="0" applyFont="1" applyFill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43" fontId="4" fillId="0" borderId="0" xfId="1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3" fontId="5" fillId="0" borderId="6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3" fontId="4" fillId="0" borderId="0" xfId="0" applyNumberFormat="1" applyFont="1"/>
    <xf numFmtId="0" fontId="4" fillId="0" borderId="0" xfId="0" applyFont="1" applyBorder="1"/>
    <xf numFmtId="0" fontId="5" fillId="3" borderId="7" xfId="0" applyFont="1" applyFill="1" applyBorder="1" applyAlignment="1">
      <alignment horizontal="center" vertical="center"/>
    </xf>
    <xf numFmtId="43" fontId="4" fillId="0" borderId="0" xfId="1" applyFont="1"/>
    <xf numFmtId="14" fontId="0" fillId="0" borderId="0" xfId="0" applyNumberFormat="1"/>
    <xf numFmtId="43" fontId="0" fillId="0" borderId="0" xfId="1" applyFont="1"/>
    <xf numFmtId="0" fontId="0" fillId="0" borderId="0" xfId="0" pivotButton="1"/>
    <xf numFmtId="4" fontId="0" fillId="0" borderId="0" xfId="0" applyNumberFormat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4" fontId="0" fillId="0" borderId="14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" fontId="0" fillId="0" borderId="16" xfId="0" applyNumberFormat="1" applyFont="1" applyBorder="1" applyAlignment="1">
      <alignment vertical="center"/>
    </xf>
    <xf numFmtId="4" fontId="0" fillId="0" borderId="17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4" fontId="0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0" fillId="0" borderId="22" xfId="0" applyNumberFormat="1" applyFont="1" applyBorder="1" applyAlignment="1">
      <alignment vertical="center"/>
    </xf>
    <xf numFmtId="4" fontId="0" fillId="0" borderId="23" xfId="0" applyNumberFormat="1" applyFont="1" applyBorder="1" applyAlignment="1">
      <alignment vertical="center"/>
    </xf>
    <xf numFmtId="43" fontId="4" fillId="0" borderId="0" xfId="0" applyNumberFormat="1" applyFont="1" applyFill="1"/>
    <xf numFmtId="43" fontId="0" fillId="0" borderId="0" xfId="0" applyNumberFormat="1"/>
    <xf numFmtId="0" fontId="0" fillId="0" borderId="0" xfId="0" applyAlignment="1">
      <alignment horizontal="left"/>
    </xf>
    <xf numFmtId="0" fontId="0" fillId="0" borderId="0" xfId="1" applyNumberFormat="1" applyFont="1" applyAlignment="1">
      <alignment horizontal="left"/>
    </xf>
    <xf numFmtId="0" fontId="0" fillId="5" borderId="0" xfId="0" applyFill="1"/>
    <xf numFmtId="43" fontId="8" fillId="5" borderId="0" xfId="1" applyFont="1" applyFill="1"/>
    <xf numFmtId="43" fontId="4" fillId="0" borderId="0" xfId="1" applyFont="1" applyFill="1"/>
    <xf numFmtId="4" fontId="4" fillId="0" borderId="0" xfId="0" applyNumberFormat="1" applyFont="1" applyFill="1"/>
    <xf numFmtId="165" fontId="4" fillId="0" borderId="0" xfId="1" applyNumberFormat="1" applyFont="1" applyFill="1"/>
    <xf numFmtId="0" fontId="4" fillId="0" borderId="0" xfId="0" applyFont="1" applyFill="1" applyAlignment="1">
      <alignment vertical="center"/>
    </xf>
    <xf numFmtId="8" fontId="0" fillId="0" borderId="0" xfId="0" applyNumberFormat="1"/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4" fontId="0" fillId="0" borderId="25" xfId="0" applyNumberFormat="1" applyFont="1" applyBorder="1" applyAlignment="1">
      <alignment vertical="center"/>
    </xf>
    <xf numFmtId="4" fontId="0" fillId="0" borderId="26" xfId="0" applyNumberFormat="1" applyFont="1" applyBorder="1" applyAlignment="1">
      <alignment vertical="center"/>
    </xf>
    <xf numFmtId="43" fontId="11" fillId="0" borderId="0" xfId="0" applyNumberFormat="1" applyFont="1" applyFill="1"/>
    <xf numFmtId="0" fontId="12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Fill="1" applyBorder="1" applyAlignment="1">
      <alignment vertical="center" wrapText="1"/>
    </xf>
    <xf numFmtId="43" fontId="0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7">
    <cellStyle name="Normal" xfId="0" builtinId="0"/>
    <cellStyle name="Vírgula" xfId="1" builtinId="3"/>
    <cellStyle name="Vírgula 2" xfId="2"/>
    <cellStyle name="Vírgula 2 2" xfId="5"/>
    <cellStyle name="Vírgula 3" xfId="3"/>
    <cellStyle name="Vírgula 3 2" xfId="6"/>
    <cellStyle name="Vírgula 4" xfId="4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aturamento\Controles%20de%20Faturamento\Bancos%20de%20Dados\Notas%20Fiscais\Notas%20Fisca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Fiscais"/>
      <sheetName val="Importação"/>
      <sheetName val="Relação das Dotações e Empenhos"/>
      <sheetName val="Resumo das Notas Emitidas"/>
      <sheetName val="Análise de Event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 WILLIAM DE SOUZA" refreshedDate="45436.630736921295" createdVersion="6" refreshedVersion="6" minRefreshableVersion="3" recordCount="9">
  <cacheSource type="worksheet">
    <worksheetSource ref="C20:K29" sheet="Empenhos"/>
  </cacheSource>
  <cacheFields count="9">
    <cacheField name="Dotação Completa" numFmtId="0">
      <sharedItems/>
    </cacheField>
    <cacheField name="Dotação" numFmtId="0">
      <sharedItems containsBlank="1" count="13">
        <s v="20.10.26.572.3009.4.702.33903900.00"/>
        <s v="87.10.14.422.3009.4.657.33903900.08"/>
        <s v="87.10.26.126.3011.1.220.44904000.08"/>
        <s v="87.10.26.126.3024.2.171.33904000.08"/>
        <s v="87.10.26.572.3009.4.658.33903900.00"/>
        <s v="87.10.26.572.3009.4.658.33903900.08"/>
        <s v="87.10.26.572.3009.4.702.33903900.08"/>
        <m/>
        <s v="87.10.26.785.3009.1.098.44905100.00" u="1"/>
        <s v="20.10.26.572.3009.4.702.33903900.08" u="1"/>
        <s v="87.10.26.572.3009.4.658.33903900.03" u="1"/>
        <s v="87.10.26.572.3009.6.841.33903900.08" u="1"/>
        <s v="87.10.26.572.3009.6.841.33903900.00" u="1"/>
      </sharedItems>
    </cacheField>
    <cacheField name="Nome" numFmtId="0">
      <sharedItems containsBlank="1" count="9">
        <s v="Serviços de Engenharia de Tráfego"/>
        <s v=""/>
        <s v="Manutenção e Operação da Sinalização do Sistema Viário"/>
        <m/>
        <s v="Ações de Educação de Trânsito" u="1"/>
        <s v="Ampliação, Reforma e Requalificação de Ciclovias, Ciclofaixas e Ciclorrotas" u="1"/>
        <s v="Manutenção e Operação Semafórica" u="1"/>
        <s v="Desenvolvimento de Sistemas de Informação e Comunicação" u="1"/>
        <s v="Manutenção e Operação de sistemas de Informação e Comunicação" u="1"/>
      </sharedItems>
    </cacheField>
    <cacheField name="Órgão" numFmtId="0">
      <sharedItems containsSemiMixedTypes="0" containsString="0" containsNumber="1" containsInteger="1" minValue="20" maxValue="87"/>
    </cacheField>
    <cacheField name="Unidade" numFmtId="0">
      <sharedItems containsSemiMixedTypes="0" containsString="0" containsNumber="1" containsInteger="1" minValue="10" maxValue="10"/>
    </cacheField>
    <cacheField name="Inicial" numFmtId="43">
      <sharedItems containsSemiMixedTypes="0" containsString="0" containsNumber="1" containsInteger="1" minValue="0" maxValue="598500000"/>
    </cacheField>
    <cacheField name="Final" numFmtId="43">
      <sharedItems containsSemiMixedTypes="0" containsString="0" containsNumber="1" containsInteger="1" minValue="0" maxValue="598500000"/>
    </cacheField>
    <cacheField name="Cancelado" numFmtId="43">
      <sharedItems containsSemiMixedTypes="0" containsString="0" containsNumber="1" containsInteger="1" minValue="0" maxValue="0"/>
    </cacheField>
    <cacheField name="Realizado" numFmtId="43">
      <sharedItems containsSemiMixedTypes="0" containsString="0" containsNumber="1" minValue="0" maxValue="2904261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s v="20.10.26.572.3009.4.702.33903900.00.0"/>
    <x v="0"/>
    <x v="0"/>
    <n v="20"/>
    <n v="10"/>
    <n v="598500000"/>
    <n v="598500000"/>
    <n v="0"/>
    <n v="290426159"/>
  </r>
  <r>
    <s v="87.10.14.422.3009.4.657.33903900.08.0"/>
    <x v="1"/>
    <x v="1"/>
    <n v="87"/>
    <n v="10"/>
    <n v="0"/>
    <n v="0"/>
    <n v="0"/>
    <n v="0"/>
  </r>
  <r>
    <s v="87.10.26.126.3011.1.220.44904000.08.0"/>
    <x v="2"/>
    <x v="1"/>
    <n v="87"/>
    <n v="10"/>
    <n v="0"/>
    <n v="0"/>
    <n v="0"/>
    <n v="0"/>
  </r>
  <r>
    <s v="87.10.26.126.3024.2.171.33904000.08.0"/>
    <x v="3"/>
    <x v="1"/>
    <n v="87"/>
    <n v="10"/>
    <n v="0"/>
    <n v="0"/>
    <n v="0"/>
    <n v="0"/>
  </r>
  <r>
    <s v="87.10.26.572.3009.4.658.33903900.00.0"/>
    <x v="4"/>
    <x v="1"/>
    <n v="87"/>
    <n v="10"/>
    <n v="0"/>
    <n v="0"/>
    <n v="0"/>
    <n v="0"/>
  </r>
  <r>
    <s v="87.10.26.572.3009.4.658.33903900.08.0"/>
    <x v="5"/>
    <x v="2"/>
    <n v="87"/>
    <n v="10"/>
    <n v="140500000"/>
    <n v="140500000"/>
    <n v="0"/>
    <n v="48594933.549999997"/>
  </r>
  <r>
    <s v="87.10.26.572.3009.4.702.33903900.08.0"/>
    <x v="6"/>
    <x v="0"/>
    <n v="87"/>
    <n v="10"/>
    <n v="510561451"/>
    <n v="510561451"/>
    <n v="0"/>
    <n v="189218877"/>
  </r>
  <r>
    <s v=".0"/>
    <x v="7"/>
    <x v="3"/>
    <n v="87"/>
    <n v="10"/>
    <n v="0"/>
    <n v="0"/>
    <n v="0"/>
    <n v="0"/>
  </r>
  <r>
    <s v=".0"/>
    <x v="7"/>
    <x v="3"/>
    <n v="87"/>
    <n v="1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D32:H37" firstHeaderRow="1" firstDataRow="2" firstDataCol="2"/>
  <pivotFields count="9">
    <pivotField compact="0" outline="0" showAll="0" defaultSubtotal="0"/>
    <pivotField axis="axisRow" compact="0" outline="0" showAll="0">
      <items count="14">
        <item x="0"/>
        <item x="1"/>
        <item x="4"/>
        <item m="1" x="10"/>
        <item x="5"/>
        <item x="6"/>
        <item m="1" x="12"/>
        <item m="1" x="11"/>
        <item m="1" x="8"/>
        <item x="7"/>
        <item m="1" x="9"/>
        <item x="2"/>
        <item x="3"/>
        <item t="default"/>
      </items>
    </pivotField>
    <pivotField axis="axisRow" compact="0" outline="0" showAll="0" defaultSubtotal="0">
      <items count="9">
        <item m="1" x="4"/>
        <item m="1" x="5"/>
        <item x="2"/>
        <item m="1" x="6"/>
        <item x="0"/>
        <item h="1" x="3"/>
        <item m="1" x="7"/>
        <item m="1" x="8"/>
        <item h="1" x="1"/>
      </items>
    </pivotField>
    <pivotField compact="0" outline="0" showAll="0"/>
    <pivotField compact="0" outline="0" showAll="0"/>
    <pivotField dataField="1" compact="0" numFmtId="43" outline="0" showAll="0"/>
    <pivotField dataField="1" compact="0" numFmtId="43" outline="0" showAll="0"/>
    <pivotField compact="0" numFmtId="43" outline="0" showAll="0"/>
    <pivotField dataField="1" compact="0" numFmtId="43" outline="0" showAll="0"/>
  </pivotFields>
  <rowFields count="2">
    <field x="2"/>
    <field x="1"/>
  </rowFields>
  <rowItems count="4">
    <i>
      <x v="2"/>
      <x v="4"/>
    </i>
    <i>
      <x v="4"/>
      <x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Inicial" fld="5" baseField="0" baseItem="6" numFmtId="4"/>
    <dataField name="Soma de Final" fld="6" baseField="0" baseItem="6" numFmtId="4"/>
    <dataField name="Soma de Realizado" fld="8" baseField="0" baseItem="4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workbookViewId="0">
      <pane xSplit="2" ySplit="1" topLeftCell="F17" activePane="bottomRight" state="frozen"/>
      <selection pane="topRight" activeCell="C1" sqref="C1"/>
      <selection pane="bottomLeft" activeCell="A2" sqref="A2"/>
      <selection pane="bottomRight" activeCell="H37" sqref="H37"/>
    </sheetView>
  </sheetViews>
  <sheetFormatPr defaultRowHeight="14.4" x14ac:dyDescent="0.3"/>
  <cols>
    <col min="1" max="1" width="10.6640625" bestFit="1" customWidth="1"/>
    <col min="3" max="3" width="19.88671875" customWidth="1"/>
    <col min="4" max="4" width="34.109375" style="1" customWidth="1"/>
    <col min="5" max="5" width="33" style="1" customWidth="1"/>
    <col min="6" max="7" width="15.33203125" customWidth="1"/>
    <col min="8" max="8" width="16.88671875" customWidth="1"/>
    <col min="9" max="9" width="16.88671875" bestFit="1" customWidth="1"/>
    <col min="10" max="10" width="15.33203125" bestFit="1" customWidth="1"/>
    <col min="11" max="13" width="16.88671875" bestFit="1" customWidth="1"/>
    <col min="14" max="14" width="16.5546875" bestFit="1" customWidth="1"/>
    <col min="16" max="16" width="14.33203125" bestFit="1" customWidth="1"/>
    <col min="19" max="19" width="17.88671875" customWidth="1"/>
    <col min="30" max="30" width="10.6640625" bestFit="1" customWidth="1"/>
    <col min="31" max="31" width="16.88671875" bestFit="1" customWidth="1"/>
    <col min="32" max="32" width="16" bestFit="1" customWidth="1"/>
  </cols>
  <sheetData>
    <row r="1" spans="1:32" x14ac:dyDescent="0.3">
      <c r="A1" t="s">
        <v>50</v>
      </c>
      <c r="B1" t="s">
        <v>51</v>
      </c>
      <c r="C1" t="s">
        <v>52</v>
      </c>
      <c r="D1" s="1" t="s">
        <v>62</v>
      </c>
      <c r="E1" s="1" t="s">
        <v>65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61</v>
      </c>
      <c r="L1" t="s">
        <v>58</v>
      </c>
      <c r="M1" t="s">
        <v>59</v>
      </c>
      <c r="N1" t="s">
        <v>60</v>
      </c>
    </row>
    <row r="2" spans="1:32" s="1" customFormat="1" x14ac:dyDescent="0.3">
      <c r="A2" s="76">
        <v>45304</v>
      </c>
      <c r="B2" s="77" t="s">
        <v>148</v>
      </c>
      <c r="C2" s="78" t="s">
        <v>157</v>
      </c>
      <c r="D2" s="78" t="s">
        <v>72</v>
      </c>
      <c r="E2" s="79" t="s">
        <v>20</v>
      </c>
      <c r="F2" s="78" t="str">
        <f t="shared" ref="F2" si="0">MID(D2,1,2)</f>
        <v>20</v>
      </c>
      <c r="G2" s="78" t="str">
        <f t="shared" ref="G2" si="1">MID(D2,4,2)</f>
        <v>10</v>
      </c>
      <c r="H2" s="78" t="s">
        <v>159</v>
      </c>
      <c r="I2" s="80">
        <v>598500000</v>
      </c>
      <c r="J2" s="80"/>
      <c r="K2" s="80">
        <v>290426159</v>
      </c>
      <c r="L2" s="80">
        <v>290426159</v>
      </c>
      <c r="M2" s="80">
        <f t="shared" ref="M2" si="2">I2-J2-K2</f>
        <v>308073841</v>
      </c>
      <c r="N2" s="80">
        <f>K2-L2</f>
        <v>0</v>
      </c>
    </row>
    <row r="3" spans="1:32" x14ac:dyDescent="0.3">
      <c r="A3" s="76">
        <v>45304</v>
      </c>
      <c r="B3" s="77" t="s">
        <v>153</v>
      </c>
      <c r="C3" s="78" t="s">
        <v>157</v>
      </c>
      <c r="D3" s="78" t="s">
        <v>77</v>
      </c>
      <c r="E3" s="79" t="s">
        <v>20</v>
      </c>
      <c r="F3" s="78" t="str">
        <f>MID(D3,1,2)</f>
        <v>87</v>
      </c>
      <c r="G3" s="78" t="str">
        <f>MID(D3,4,2)</f>
        <v>10</v>
      </c>
      <c r="H3" s="78" t="s">
        <v>159</v>
      </c>
      <c r="I3" s="80">
        <v>510561451</v>
      </c>
      <c r="J3" s="80">
        <v>0</v>
      </c>
      <c r="K3" s="80">
        <v>189218877</v>
      </c>
      <c r="L3" s="80">
        <v>189218877</v>
      </c>
      <c r="M3" s="80">
        <f t="shared" ref="M3:M6" si="3">I3-J3-K3</f>
        <v>321342574</v>
      </c>
      <c r="N3" s="80">
        <f>K3-L3</f>
        <v>0</v>
      </c>
      <c r="P3" s="55"/>
      <c r="AA3" t="s">
        <v>42</v>
      </c>
      <c r="AB3" t="s">
        <v>142</v>
      </c>
      <c r="AC3" t="s">
        <v>143</v>
      </c>
      <c r="AD3" t="s">
        <v>50</v>
      </c>
      <c r="AE3" t="s">
        <v>144</v>
      </c>
      <c r="AF3" t="s">
        <v>145</v>
      </c>
    </row>
    <row r="4" spans="1:32" s="1" customFormat="1" ht="28.8" x14ac:dyDescent="0.3">
      <c r="A4" s="76">
        <v>45304</v>
      </c>
      <c r="B4" s="77" t="s">
        <v>154</v>
      </c>
      <c r="C4" s="78" t="s">
        <v>157</v>
      </c>
      <c r="D4" s="78" t="s">
        <v>76</v>
      </c>
      <c r="E4" s="79" t="s">
        <v>22</v>
      </c>
      <c r="F4" s="78" t="str">
        <f>MID(D4,1,2)</f>
        <v>87</v>
      </c>
      <c r="G4" s="78" t="str">
        <f>MID(D4,4,2)</f>
        <v>10</v>
      </c>
      <c r="H4" s="78" t="s">
        <v>159</v>
      </c>
      <c r="I4" s="80">
        <v>3500000</v>
      </c>
      <c r="J4" s="81">
        <v>0</v>
      </c>
      <c r="K4" s="80">
        <v>1166000</v>
      </c>
      <c r="L4" s="80">
        <v>1166000</v>
      </c>
      <c r="M4" s="80">
        <f t="shared" si="3"/>
        <v>2334000</v>
      </c>
      <c r="N4" s="80"/>
      <c r="P4" s="55"/>
      <c r="S4" s="54"/>
      <c r="AA4" s="1" t="s">
        <v>42</v>
      </c>
      <c r="AB4" s="1">
        <v>405</v>
      </c>
      <c r="AC4" s="1">
        <v>2023</v>
      </c>
      <c r="AD4" s="29">
        <v>44944</v>
      </c>
      <c r="AE4" s="63">
        <v>4583333.34</v>
      </c>
      <c r="AF4" s="63">
        <v>1840277.75</v>
      </c>
    </row>
    <row r="5" spans="1:32" ht="28.8" x14ac:dyDescent="0.3">
      <c r="A5" s="76">
        <v>45304</v>
      </c>
      <c r="B5" s="77" t="s">
        <v>155</v>
      </c>
      <c r="C5" s="78" t="s">
        <v>158</v>
      </c>
      <c r="D5" s="78" t="s">
        <v>76</v>
      </c>
      <c r="E5" s="79" t="s">
        <v>22</v>
      </c>
      <c r="F5" s="78" t="str">
        <f t="shared" ref="F5:F16" si="4">MID(D5,1,2)</f>
        <v>87</v>
      </c>
      <c r="G5" s="78" t="str">
        <f t="shared" ref="G5:G16" si="5">MID(D5,4,2)</f>
        <v>10</v>
      </c>
      <c r="H5" s="78" t="s">
        <v>160</v>
      </c>
      <c r="I5" s="80">
        <v>90500000</v>
      </c>
      <c r="J5" s="80">
        <v>0</v>
      </c>
      <c r="K5" s="80">
        <v>47428933.549999997</v>
      </c>
      <c r="L5" s="80">
        <v>47428933.549999997</v>
      </c>
      <c r="M5" s="80">
        <f t="shared" si="3"/>
        <v>43071066.450000003</v>
      </c>
      <c r="N5" s="80">
        <f t="shared" ref="N5:N12" si="6">K5-L5</f>
        <v>0</v>
      </c>
      <c r="P5" s="55"/>
      <c r="AA5" t="s">
        <v>42</v>
      </c>
      <c r="AB5">
        <v>12</v>
      </c>
      <c r="AC5">
        <v>2023</v>
      </c>
      <c r="AD5" s="29">
        <v>44944</v>
      </c>
      <c r="AE5" s="63">
        <v>50000000</v>
      </c>
      <c r="AF5" s="63">
        <v>0</v>
      </c>
    </row>
    <row r="6" spans="1:32" ht="28.8" x14ac:dyDescent="0.3">
      <c r="A6" s="76">
        <v>44944</v>
      </c>
      <c r="B6" s="77" t="s">
        <v>156</v>
      </c>
      <c r="C6" s="78" t="s">
        <v>158</v>
      </c>
      <c r="D6" s="78" t="s">
        <v>76</v>
      </c>
      <c r="E6" s="85" t="s">
        <v>22</v>
      </c>
      <c r="F6" s="78" t="str">
        <f t="shared" si="4"/>
        <v>87</v>
      </c>
      <c r="G6" s="78" t="str">
        <f t="shared" si="5"/>
        <v>10</v>
      </c>
      <c r="H6" s="78" t="s">
        <v>161</v>
      </c>
      <c r="I6" s="80">
        <v>46500000</v>
      </c>
      <c r="J6" s="80">
        <v>0</v>
      </c>
      <c r="K6" s="80">
        <v>0</v>
      </c>
      <c r="L6" s="80">
        <v>0</v>
      </c>
      <c r="M6" s="80">
        <f t="shared" si="3"/>
        <v>46500000</v>
      </c>
      <c r="N6" s="80">
        <f>K6-L6</f>
        <v>0</v>
      </c>
      <c r="P6" s="56"/>
      <c r="AA6" t="s">
        <v>42</v>
      </c>
      <c r="AB6">
        <v>413</v>
      </c>
      <c r="AC6">
        <v>2023</v>
      </c>
      <c r="AD6" s="29">
        <v>44944</v>
      </c>
      <c r="AE6" s="63">
        <v>638697622.78999996</v>
      </c>
      <c r="AF6" s="63">
        <v>253194706.41</v>
      </c>
    </row>
    <row r="7" spans="1:32" x14ac:dyDescent="0.3">
      <c r="A7" s="76"/>
      <c r="B7" s="77"/>
      <c r="C7" s="78"/>
      <c r="D7" s="78"/>
      <c r="E7" s="78"/>
      <c r="F7" s="78"/>
      <c r="G7" s="78"/>
      <c r="H7" s="78"/>
      <c r="I7" s="80"/>
      <c r="J7" s="80"/>
      <c r="K7" s="80"/>
      <c r="L7" s="80"/>
      <c r="M7" s="80"/>
      <c r="N7" s="80"/>
      <c r="P7" s="55"/>
      <c r="AA7" t="s">
        <v>42</v>
      </c>
      <c r="AB7">
        <v>409</v>
      </c>
      <c r="AC7">
        <v>2023</v>
      </c>
      <c r="AD7" s="29">
        <v>44944</v>
      </c>
      <c r="AE7" s="63">
        <v>0</v>
      </c>
      <c r="AF7" s="63">
        <v>0</v>
      </c>
    </row>
    <row r="8" spans="1:32" x14ac:dyDescent="0.3">
      <c r="A8" s="76"/>
      <c r="B8" s="77"/>
      <c r="C8" s="78"/>
      <c r="D8" s="78"/>
      <c r="E8" s="78"/>
      <c r="F8" s="78"/>
      <c r="G8" s="78"/>
      <c r="H8" s="78"/>
      <c r="I8" s="80"/>
      <c r="J8" s="80"/>
      <c r="K8" s="80"/>
      <c r="L8" s="80"/>
      <c r="M8" s="80"/>
      <c r="N8" s="80"/>
      <c r="AA8" t="s">
        <v>42</v>
      </c>
      <c r="AB8">
        <v>1875</v>
      </c>
      <c r="AC8">
        <v>2023</v>
      </c>
      <c r="AD8" s="29">
        <v>44945</v>
      </c>
      <c r="AE8" s="63">
        <v>415925305</v>
      </c>
      <c r="AF8" s="63">
        <v>148312736.31</v>
      </c>
    </row>
    <row r="9" spans="1:32" x14ac:dyDescent="0.3">
      <c r="A9" s="76"/>
      <c r="B9" s="77"/>
      <c r="C9" s="78"/>
      <c r="D9" s="82"/>
      <c r="E9" s="83"/>
      <c r="F9" s="78"/>
      <c r="G9" s="78"/>
      <c r="H9" s="78"/>
      <c r="I9" s="80"/>
      <c r="J9" s="80"/>
      <c r="K9" s="80"/>
      <c r="L9" s="80"/>
      <c r="M9" s="80"/>
      <c r="N9" s="80"/>
      <c r="AB9" t="s">
        <v>142</v>
      </c>
      <c r="AC9" t="s">
        <v>143</v>
      </c>
      <c r="AD9" t="s">
        <v>50</v>
      </c>
      <c r="AE9" t="s">
        <v>144</v>
      </c>
      <c r="AF9" t="s">
        <v>145</v>
      </c>
    </row>
    <row r="10" spans="1:32" x14ac:dyDescent="0.3">
      <c r="A10" s="76"/>
      <c r="B10" s="77"/>
      <c r="C10" s="78"/>
      <c r="D10" s="82"/>
      <c r="E10" s="83"/>
      <c r="F10" s="78"/>
      <c r="G10" s="78"/>
      <c r="H10" s="78"/>
      <c r="I10" s="80"/>
      <c r="J10" s="80"/>
      <c r="K10" s="80"/>
      <c r="L10" s="80"/>
      <c r="M10" s="80"/>
      <c r="N10" s="80"/>
      <c r="AB10">
        <v>418</v>
      </c>
      <c r="AC10">
        <v>2023</v>
      </c>
      <c r="AD10" s="29">
        <v>44944</v>
      </c>
      <c r="AE10" s="63">
        <v>87000000</v>
      </c>
      <c r="AF10" s="63">
        <v>33059809.27</v>
      </c>
    </row>
    <row r="11" spans="1:32" x14ac:dyDescent="0.3">
      <c r="A11" s="76"/>
      <c r="B11" s="77"/>
      <c r="C11" s="78"/>
      <c r="D11" s="82"/>
      <c r="E11" s="83"/>
      <c r="F11" s="78"/>
      <c r="G11" s="78"/>
      <c r="H11" s="78"/>
      <c r="I11" s="80"/>
      <c r="J11" s="80"/>
      <c r="K11" s="80"/>
      <c r="L11" s="80"/>
      <c r="M11" s="80"/>
      <c r="N11" s="80"/>
      <c r="AB11">
        <v>51200</v>
      </c>
      <c r="AC11">
        <v>2023</v>
      </c>
      <c r="AD11" s="29">
        <v>45066</v>
      </c>
      <c r="AE11" s="63">
        <v>35072607.25</v>
      </c>
      <c r="AF11" s="63">
        <v>29175096.75</v>
      </c>
    </row>
    <row r="12" spans="1:32" x14ac:dyDescent="0.3">
      <c r="A12" s="76"/>
      <c r="B12" s="77"/>
      <c r="C12" s="78"/>
      <c r="D12" s="82"/>
      <c r="E12" s="79"/>
      <c r="F12" s="78"/>
      <c r="G12" s="78"/>
      <c r="H12" s="78"/>
      <c r="I12" s="80"/>
      <c r="J12" s="80"/>
      <c r="K12" s="80"/>
      <c r="L12" s="80"/>
      <c r="M12" s="80"/>
      <c r="N12" s="80"/>
      <c r="AB12">
        <v>45701</v>
      </c>
      <c r="AC12">
        <v>2023</v>
      </c>
      <c r="AD12" s="29">
        <v>45054</v>
      </c>
      <c r="AE12" s="63">
        <v>9624001.2300000004</v>
      </c>
      <c r="AF12" s="63">
        <v>9624001.2300000004</v>
      </c>
    </row>
    <row r="13" spans="1:32" x14ac:dyDescent="0.3">
      <c r="A13" s="76"/>
      <c r="B13" s="77"/>
      <c r="C13" s="78"/>
      <c r="D13" s="82"/>
      <c r="E13" s="79"/>
      <c r="F13" s="78"/>
      <c r="G13" s="78"/>
      <c r="H13" s="78"/>
      <c r="I13" s="80"/>
      <c r="J13" s="80"/>
      <c r="K13" s="80"/>
      <c r="L13" s="80"/>
      <c r="M13" s="80"/>
      <c r="N13" s="80"/>
      <c r="AB13">
        <v>45704</v>
      </c>
      <c r="AC13">
        <v>2023</v>
      </c>
      <c r="AD13" s="29">
        <v>45054</v>
      </c>
      <c r="AE13" s="63">
        <v>2367163.2599999998</v>
      </c>
      <c r="AF13" s="63">
        <v>2367163.2599999998</v>
      </c>
    </row>
    <row r="14" spans="1:32" x14ac:dyDescent="0.3">
      <c r="A14" s="76"/>
      <c r="B14" s="77"/>
      <c r="C14" s="78"/>
      <c r="D14" s="78"/>
      <c r="E14" s="78"/>
      <c r="F14" s="78"/>
      <c r="G14" s="78"/>
      <c r="H14" s="78"/>
      <c r="I14" s="80"/>
      <c r="J14" s="80"/>
      <c r="K14" s="80"/>
      <c r="L14" s="80"/>
      <c r="M14" s="80"/>
      <c r="N14" s="80"/>
      <c r="AB14">
        <v>45706</v>
      </c>
      <c r="AC14">
        <v>2023</v>
      </c>
      <c r="AD14" s="29">
        <v>45054</v>
      </c>
      <c r="AE14" s="63">
        <v>15157170.199999999</v>
      </c>
      <c r="AF14" s="63">
        <v>15157170.199999999</v>
      </c>
    </row>
    <row r="15" spans="1:32" s="1" customFormat="1" x14ac:dyDescent="0.3">
      <c r="A15" s="76"/>
      <c r="B15" s="78"/>
      <c r="C15" s="78"/>
      <c r="D15" s="78"/>
      <c r="E15" s="79"/>
      <c r="F15" s="78"/>
      <c r="G15" s="78"/>
      <c r="H15" s="78"/>
      <c r="I15" s="80"/>
      <c r="J15" s="80"/>
      <c r="K15" s="80"/>
      <c r="L15" s="80"/>
      <c r="M15" s="80"/>
      <c r="N15" s="80"/>
      <c r="AB15" s="1">
        <v>75994</v>
      </c>
      <c r="AC15" s="1">
        <v>2023</v>
      </c>
      <c r="AD15" s="29">
        <v>45146</v>
      </c>
      <c r="AE15" s="63">
        <v>2946415.97</v>
      </c>
      <c r="AF15" s="63">
        <v>2946415.97</v>
      </c>
    </row>
    <row r="16" spans="1:32" s="1" customFormat="1" x14ac:dyDescent="0.3">
      <c r="A16" s="76"/>
      <c r="B16" s="78"/>
      <c r="C16" s="78"/>
      <c r="D16" s="82"/>
      <c r="E16" s="78"/>
      <c r="F16" s="78"/>
      <c r="G16" s="78"/>
      <c r="H16" s="78"/>
      <c r="I16" s="80"/>
      <c r="J16" s="80"/>
      <c r="K16" s="80"/>
      <c r="L16" s="80"/>
      <c r="M16" s="80"/>
      <c r="N16" s="80"/>
    </row>
    <row r="17" spans="1:14" s="1" customFormat="1" x14ac:dyDescent="0.3">
      <c r="A17" s="76"/>
      <c r="B17" s="78"/>
      <c r="C17" s="78"/>
      <c r="D17" s="78"/>
      <c r="E17" s="84"/>
      <c r="F17" s="78"/>
      <c r="G17" s="78"/>
      <c r="H17" s="78"/>
      <c r="I17" s="80"/>
      <c r="J17" s="80"/>
      <c r="K17" s="80"/>
      <c r="L17" s="80"/>
      <c r="M17" s="80"/>
      <c r="N17" s="80"/>
    </row>
    <row r="18" spans="1:14" x14ac:dyDescent="0.3">
      <c r="A18" s="57"/>
      <c r="B18" s="57"/>
      <c r="C18" s="57"/>
      <c r="D18" s="57"/>
      <c r="E18" s="57"/>
      <c r="F18" s="57"/>
      <c r="G18" s="57"/>
      <c r="H18" s="57"/>
      <c r="I18" s="58">
        <f>SUM(I2:I16)</f>
        <v>1249561451</v>
      </c>
      <c r="J18" s="58">
        <f>SUM(J2:J16)</f>
        <v>0</v>
      </c>
      <c r="K18" s="58">
        <f t="shared" ref="K18:N18" si="7">SUM(K2:K16)</f>
        <v>528239969.55000001</v>
      </c>
      <c r="L18" s="58">
        <f t="shared" si="7"/>
        <v>528239969.55000001</v>
      </c>
      <c r="M18" s="58">
        <f t="shared" si="7"/>
        <v>721321481.45000005</v>
      </c>
      <c r="N18" s="58">
        <f t="shared" si="7"/>
        <v>0</v>
      </c>
    </row>
    <row r="19" spans="1:14" x14ac:dyDescent="0.3">
      <c r="I19" s="30"/>
      <c r="J19" s="30"/>
      <c r="K19" s="30"/>
      <c r="L19" s="30"/>
      <c r="M19" s="30"/>
      <c r="N19" s="30"/>
    </row>
    <row r="20" spans="1:14" s="1" customFormat="1" x14ac:dyDescent="0.3">
      <c r="C20" s="1" t="s">
        <v>81</v>
      </c>
      <c r="D20" s="1" t="s">
        <v>62</v>
      </c>
      <c r="E20" s="1" t="s">
        <v>65</v>
      </c>
      <c r="F20" s="1" t="s">
        <v>53</v>
      </c>
      <c r="G20" s="1" t="s">
        <v>54</v>
      </c>
      <c r="H20" s="1" t="s">
        <v>63</v>
      </c>
      <c r="I20" s="30" t="s">
        <v>64</v>
      </c>
      <c r="J20" s="30" t="s">
        <v>57</v>
      </c>
      <c r="K20" s="30" t="s">
        <v>17</v>
      </c>
      <c r="L20" s="30"/>
      <c r="M20" s="30"/>
      <c r="N20" s="30"/>
    </row>
    <row r="21" spans="1:14" x14ac:dyDescent="0.3">
      <c r="C21" t="str">
        <f>D21&amp;"."&amp;0</f>
        <v>20.10.26.572.3009.4.702.33903900.00.0</v>
      </c>
      <c r="D21" s="1" t="s">
        <v>72</v>
      </c>
      <c r="E21" s="1" t="str">
        <f>IFERROR(VLOOKUP($D21,$D$2:$E$13,2,FALSE),"")</f>
        <v>Serviços de Engenharia de Tráfego</v>
      </c>
      <c r="F21">
        <v>20</v>
      </c>
      <c r="G21">
        <v>10</v>
      </c>
      <c r="H21" s="30">
        <f ca="1">SUMIF($D$2:$I$6,D21,$I$2:$I$6)</f>
        <v>598500000</v>
      </c>
      <c r="I21" s="30">
        <f ca="1">SUMIF($D$2:$I$16,D21,$I$2:$I$16)-J21</f>
        <v>598500000</v>
      </c>
      <c r="J21" s="30">
        <f ca="1">SUMIF($D$2:$J$16,D21,$J$2:$J$16)</f>
        <v>0</v>
      </c>
      <c r="K21" s="30">
        <f ca="1">SUMIF($D$2:$K$16,D21,$K$2:$K$16)</f>
        <v>290426159</v>
      </c>
      <c r="L21" s="30"/>
      <c r="M21" s="30"/>
      <c r="N21" s="30"/>
    </row>
    <row r="22" spans="1:14" x14ac:dyDescent="0.3">
      <c r="C22" s="1" t="str">
        <f t="shared" ref="C22:C29" si="8">D22&amp;"."&amp;0</f>
        <v>87.10.14.422.3009.4.657.33903900.08.0</v>
      </c>
      <c r="D22" s="1" t="s">
        <v>73</v>
      </c>
      <c r="E22" s="1" t="str">
        <f t="shared" ref="E22:E27" si="9">IFERROR(VLOOKUP($D22,$D$2:$E$13,2,FALSE),"")</f>
        <v/>
      </c>
      <c r="F22">
        <v>87</v>
      </c>
      <c r="G22">
        <v>10</v>
      </c>
      <c r="H22" s="30">
        <f t="shared" ref="H22:H29" ca="1" si="10">SUMIF($D$2:$I$6,D22,$I$2:$I$6)</f>
        <v>0</v>
      </c>
      <c r="I22" s="30">
        <f ca="1">SUMIF($D$2:$I$16,D22,$I$2:$I$16)-J22</f>
        <v>0</v>
      </c>
      <c r="J22" s="30">
        <f ca="1">SUMIF($D$2:$J$16,D22,$J$2:$J$16)</f>
        <v>0</v>
      </c>
      <c r="K22" s="30">
        <f ca="1">SUMIF($D$2:$K$16,D22,$K$2:$K$16)</f>
        <v>0</v>
      </c>
      <c r="L22" s="30"/>
      <c r="M22" s="30"/>
      <c r="N22" s="30"/>
    </row>
    <row r="23" spans="1:14" x14ac:dyDescent="0.3">
      <c r="C23" s="1" t="str">
        <f t="shared" si="8"/>
        <v>87.10.26.126.3011.1.220.44904000.08.0</v>
      </c>
      <c r="D23" s="1" t="s">
        <v>141</v>
      </c>
      <c r="E23" s="1" t="str">
        <f t="shared" si="9"/>
        <v/>
      </c>
      <c r="F23">
        <v>87</v>
      </c>
      <c r="G23">
        <v>10</v>
      </c>
      <c r="H23" s="30">
        <f t="shared" ca="1" si="10"/>
        <v>0</v>
      </c>
      <c r="I23" s="30">
        <f ca="1">SUMIF($D$2:$I$16,D23,$I$2:$I$16)-J23</f>
        <v>0</v>
      </c>
      <c r="J23" s="30">
        <f ca="1">SUMIF($D$2:$J$16,D23,$J$2:$J$16)</f>
        <v>0</v>
      </c>
      <c r="K23" s="30">
        <f ca="1">SUMIF($D$2:$K$16,D23,$K$2:$K$16)</f>
        <v>0</v>
      </c>
    </row>
    <row r="24" spans="1:14" x14ac:dyDescent="0.3">
      <c r="C24" s="1" t="str">
        <f>D24&amp;"."&amp;0</f>
        <v>87.10.26.126.3024.2.171.33904000.08.0</v>
      </c>
      <c r="D24" s="1" t="s">
        <v>140</v>
      </c>
      <c r="E24" s="1" t="str">
        <f t="shared" si="9"/>
        <v/>
      </c>
      <c r="F24">
        <v>87</v>
      </c>
      <c r="G24">
        <v>10</v>
      </c>
      <c r="H24" s="30">
        <f t="shared" ca="1" si="10"/>
        <v>0</v>
      </c>
      <c r="I24" s="30">
        <f ca="1">SUMIF($D$2:$I$16,D24,$I$2:$I$16)-J24</f>
        <v>0</v>
      </c>
      <c r="J24" s="30">
        <f ca="1">SUMIF($D$2:$J$16,D24,$J$2:$J$16)</f>
        <v>0</v>
      </c>
      <c r="K24" s="30">
        <f ca="1">SUMIF($D$2:$K$16,D24,$K$2:$K$16)</f>
        <v>0</v>
      </c>
    </row>
    <row r="25" spans="1:14" x14ac:dyDescent="0.3">
      <c r="C25" s="1" t="str">
        <f t="shared" si="8"/>
        <v>87.10.26.572.3009.4.658.33903900.00.0</v>
      </c>
      <c r="D25" s="1" t="s">
        <v>74</v>
      </c>
      <c r="E25" s="1" t="str">
        <f t="shared" si="9"/>
        <v/>
      </c>
      <c r="F25">
        <v>87</v>
      </c>
      <c r="G25">
        <v>10</v>
      </c>
      <c r="H25" s="30">
        <f t="shared" ca="1" si="10"/>
        <v>0</v>
      </c>
      <c r="I25" s="30">
        <f t="shared" ref="I25:I29" ca="1" si="11">SUMIF($D$2:$I$16,D25,$I$2:$I$16)-J25</f>
        <v>0</v>
      </c>
      <c r="J25" s="30">
        <f t="shared" ref="J25:J29" ca="1" si="12">SUMIF($D$2:$J$16,D25,$J$2:$J$16)</f>
        <v>0</v>
      </c>
      <c r="K25" s="30">
        <f ca="1">SUMIF($D$2:$K$16,D25,$K$2:$K$16)</f>
        <v>0</v>
      </c>
    </row>
    <row r="26" spans="1:14" x14ac:dyDescent="0.3">
      <c r="C26" s="1" t="str">
        <f t="shared" si="8"/>
        <v>87.10.26.572.3009.4.658.33903900.08.0</v>
      </c>
      <c r="D26" s="1" t="s">
        <v>76</v>
      </c>
      <c r="E26" s="1" t="str">
        <f t="shared" si="9"/>
        <v>Manutenção e Operação da Sinalização do Sistema Viário</v>
      </c>
      <c r="F26">
        <v>87</v>
      </c>
      <c r="G26">
        <v>10</v>
      </c>
      <c r="H26" s="30">
        <f t="shared" ca="1" si="10"/>
        <v>140500000</v>
      </c>
      <c r="I26" s="30">
        <f t="shared" ca="1" si="11"/>
        <v>140500000</v>
      </c>
      <c r="J26" s="30">
        <f t="shared" ca="1" si="12"/>
        <v>0</v>
      </c>
      <c r="K26" s="30">
        <f t="shared" ref="K26:K29" ca="1" si="13">SUMIF($D$2:$K$16,D26,$K$2:$K$16)</f>
        <v>48594933.549999997</v>
      </c>
    </row>
    <row r="27" spans="1:14" x14ac:dyDescent="0.3">
      <c r="C27" s="1" t="str">
        <f t="shared" si="8"/>
        <v>87.10.26.572.3009.4.702.33903900.08.0</v>
      </c>
      <c r="D27" s="1" t="s">
        <v>77</v>
      </c>
      <c r="E27" s="1" t="str">
        <f t="shared" si="9"/>
        <v>Serviços de Engenharia de Tráfego</v>
      </c>
      <c r="F27">
        <v>87</v>
      </c>
      <c r="G27">
        <v>10</v>
      </c>
      <c r="H27" s="30">
        <f t="shared" ca="1" si="10"/>
        <v>510561451</v>
      </c>
      <c r="I27" s="30">
        <f t="shared" ca="1" si="11"/>
        <v>510561451</v>
      </c>
      <c r="J27" s="30">
        <f t="shared" ca="1" si="12"/>
        <v>0</v>
      </c>
      <c r="K27" s="30">
        <f t="shared" ca="1" si="13"/>
        <v>189218877</v>
      </c>
    </row>
    <row r="28" spans="1:14" x14ac:dyDescent="0.3">
      <c r="C28" s="1" t="str">
        <f t="shared" si="8"/>
        <v>.0</v>
      </c>
      <c r="E28"/>
      <c r="F28">
        <v>87</v>
      </c>
      <c r="G28">
        <v>10</v>
      </c>
      <c r="H28" s="30">
        <f t="shared" ca="1" si="10"/>
        <v>0</v>
      </c>
      <c r="I28" s="30">
        <f t="shared" ca="1" si="11"/>
        <v>0</v>
      </c>
      <c r="J28" s="30">
        <f t="shared" ca="1" si="12"/>
        <v>0</v>
      </c>
      <c r="K28" s="30">
        <f t="shared" ca="1" si="13"/>
        <v>0</v>
      </c>
    </row>
    <row r="29" spans="1:14" x14ac:dyDescent="0.3">
      <c r="C29" s="1" t="str">
        <f t="shared" si="8"/>
        <v>.0</v>
      </c>
      <c r="E29"/>
      <c r="F29">
        <v>87</v>
      </c>
      <c r="G29">
        <v>10</v>
      </c>
      <c r="H29" s="30">
        <f t="shared" ca="1" si="10"/>
        <v>0</v>
      </c>
      <c r="I29" s="30">
        <f t="shared" ca="1" si="11"/>
        <v>0</v>
      </c>
      <c r="J29" s="30">
        <f t="shared" ca="1" si="12"/>
        <v>0</v>
      </c>
      <c r="K29" s="30">
        <f t="shared" ca="1" si="13"/>
        <v>0</v>
      </c>
    </row>
    <row r="30" spans="1:14" s="1" customFormat="1" x14ac:dyDescent="0.3">
      <c r="H30" s="30">
        <f ca="1">SUM(H21:H29)</f>
        <v>1249561451</v>
      </c>
      <c r="I30" s="30">
        <f ca="1">SUM(I21:I29)</f>
        <v>1249561451</v>
      </c>
      <c r="J30" s="30">
        <f ca="1">SUM(J21:J29)</f>
        <v>0</v>
      </c>
      <c r="K30" s="30">
        <f ca="1">SUM(K21:K29)</f>
        <v>528239969.55000001</v>
      </c>
    </row>
    <row r="31" spans="1:14" x14ac:dyDescent="0.3">
      <c r="D31"/>
      <c r="I31" s="54"/>
    </row>
    <row r="32" spans="1:14" x14ac:dyDescent="0.3">
      <c r="D32"/>
      <c r="E32"/>
      <c r="F32" s="31" t="s">
        <v>71</v>
      </c>
    </row>
    <row r="33" spans="4:11" x14ac:dyDescent="0.3">
      <c r="D33" s="31" t="s">
        <v>65</v>
      </c>
      <c r="E33" s="31" t="s">
        <v>62</v>
      </c>
      <c r="F33" s="1" t="s">
        <v>68</v>
      </c>
      <c r="G33" s="1" t="s">
        <v>69</v>
      </c>
      <c r="H33" s="1" t="s">
        <v>70</v>
      </c>
      <c r="K33" s="54"/>
    </row>
    <row r="34" spans="4:11" x14ac:dyDescent="0.3">
      <c r="D34" s="1" t="s">
        <v>22</v>
      </c>
      <c r="E34" s="1" t="s">
        <v>76</v>
      </c>
      <c r="F34" s="32">
        <v>140500000</v>
      </c>
      <c r="G34" s="32">
        <v>140500000</v>
      </c>
      <c r="H34" s="32">
        <v>48594933.549999997</v>
      </c>
    </row>
    <row r="35" spans="4:11" x14ac:dyDescent="0.3">
      <c r="D35" s="1" t="s">
        <v>20</v>
      </c>
      <c r="E35" s="1" t="s">
        <v>72</v>
      </c>
      <c r="F35" s="32">
        <v>598500000</v>
      </c>
      <c r="G35" s="32">
        <v>598500000</v>
      </c>
      <c r="H35" s="32">
        <v>290426159</v>
      </c>
      <c r="K35" s="54"/>
    </row>
    <row r="36" spans="4:11" x14ac:dyDescent="0.3">
      <c r="D36"/>
      <c r="E36" s="1" t="s">
        <v>77</v>
      </c>
      <c r="F36" s="32">
        <v>510561451</v>
      </c>
      <c r="G36" s="32">
        <v>510561451</v>
      </c>
      <c r="H36" s="32">
        <v>189218877</v>
      </c>
    </row>
    <row r="37" spans="4:11" x14ac:dyDescent="0.3">
      <c r="D37" s="1" t="s">
        <v>67</v>
      </c>
      <c r="E37"/>
      <c r="F37" s="32">
        <v>1249561451</v>
      </c>
      <c r="G37" s="32">
        <v>1249561451</v>
      </c>
      <c r="H37" s="32">
        <v>528239969.55000001</v>
      </c>
    </row>
    <row r="38" spans="4:11" x14ac:dyDescent="0.3">
      <c r="D38"/>
      <c r="E38"/>
    </row>
    <row r="39" spans="4:11" x14ac:dyDescent="0.3">
      <c r="D39"/>
      <c r="E39"/>
    </row>
    <row r="40" spans="4:11" x14ac:dyDescent="0.3">
      <c r="D40"/>
      <c r="E40"/>
    </row>
    <row r="41" spans="4:11" x14ac:dyDescent="0.3">
      <c r="D41"/>
      <c r="E41"/>
    </row>
    <row r="42" spans="4:11" x14ac:dyDescent="0.3">
      <c r="D42"/>
      <c r="E42"/>
    </row>
    <row r="43" spans="4:11" x14ac:dyDescent="0.3">
      <c r="D43"/>
      <c r="E43"/>
    </row>
    <row r="44" spans="4:11" x14ac:dyDescent="0.3">
      <c r="D44"/>
      <c r="E44"/>
    </row>
    <row r="45" spans="4:11" x14ac:dyDescent="0.3">
      <c r="D45"/>
      <c r="E45"/>
    </row>
    <row r="46" spans="4:11" x14ac:dyDescent="0.3">
      <c r="D46"/>
      <c r="E46"/>
    </row>
    <row r="47" spans="4:11" x14ac:dyDescent="0.3">
      <c r="D47"/>
      <c r="E47"/>
    </row>
    <row r="48" spans="4:11" x14ac:dyDescent="0.3">
      <c r="D48"/>
      <c r="E48"/>
    </row>
    <row r="49" spans="4:5" x14ac:dyDescent="0.3">
      <c r="D49"/>
      <c r="E49"/>
    </row>
    <row r="50" spans="4:5" x14ac:dyDescent="0.3">
      <c r="D50"/>
      <c r="E50"/>
    </row>
    <row r="51" spans="4:5" x14ac:dyDescent="0.3">
      <c r="D51"/>
      <c r="E51"/>
    </row>
    <row r="52" spans="4:5" x14ac:dyDescent="0.3">
      <c r="D52"/>
      <c r="E52"/>
    </row>
    <row r="60" spans="4:5" x14ac:dyDescent="0.3">
      <c r="D60"/>
    </row>
    <row r="61" spans="4:5" x14ac:dyDescent="0.3">
      <c r="D61"/>
    </row>
    <row r="62" spans="4:5" x14ac:dyDescent="0.3">
      <c r="D62"/>
    </row>
    <row r="63" spans="4:5" x14ac:dyDescent="0.3">
      <c r="D63"/>
    </row>
    <row r="64" spans="4:5" x14ac:dyDescent="0.3">
      <c r="D64"/>
    </row>
  </sheetData>
  <sortState ref="D53:D64">
    <sortCondition ref="D53:D64"/>
  </sortState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51"/>
  <sheetViews>
    <sheetView workbookViewId="0">
      <selection activeCell="A245" sqref="A245:G245"/>
    </sheetView>
  </sheetViews>
  <sheetFormatPr defaultRowHeight="14.4" x14ac:dyDescent="0.3"/>
  <cols>
    <col min="1" max="1" width="19.44140625" bestFit="1" customWidth="1"/>
    <col min="2" max="2" width="10.44140625" bestFit="1" customWidth="1"/>
    <col min="3" max="3" width="10.6640625" bestFit="1" customWidth="1"/>
    <col min="4" max="4" width="15" bestFit="1" customWidth="1"/>
    <col min="5" max="5" width="7.109375" bestFit="1" customWidth="1"/>
    <col min="6" max="6" width="11.44140625" bestFit="1" customWidth="1"/>
    <col min="7" max="7" width="8" bestFit="1" customWidth="1"/>
  </cols>
  <sheetData>
    <row r="1" spans="1:7" x14ac:dyDescent="0.3">
      <c r="A1" t="s">
        <v>52</v>
      </c>
      <c r="B1" t="s">
        <v>86</v>
      </c>
      <c r="C1" t="s">
        <v>87</v>
      </c>
      <c r="D1" t="s">
        <v>88</v>
      </c>
      <c r="E1" t="s">
        <v>53</v>
      </c>
      <c r="F1" t="s">
        <v>89</v>
      </c>
      <c r="G1" t="s">
        <v>90</v>
      </c>
    </row>
    <row r="2" spans="1:7" hidden="1" x14ac:dyDescent="0.3">
      <c r="A2" t="s">
        <v>126</v>
      </c>
      <c r="B2">
        <v>23365</v>
      </c>
      <c r="C2" s="29">
        <v>44603</v>
      </c>
      <c r="D2" s="63">
        <v>3889983.5</v>
      </c>
      <c r="E2" t="s">
        <v>101</v>
      </c>
      <c r="F2" t="s">
        <v>93</v>
      </c>
      <c r="G2" t="s">
        <v>93</v>
      </c>
    </row>
    <row r="3" spans="1:7" hidden="1" x14ac:dyDescent="0.3">
      <c r="A3" t="s">
        <v>126</v>
      </c>
      <c r="B3">
        <v>23360</v>
      </c>
      <c r="C3" s="29">
        <v>44603</v>
      </c>
      <c r="D3" s="63">
        <v>3508856.91</v>
      </c>
      <c r="E3" t="s">
        <v>127</v>
      </c>
      <c r="F3" t="s">
        <v>93</v>
      </c>
      <c r="G3" t="s">
        <v>93</v>
      </c>
    </row>
    <row r="4" spans="1:7" hidden="1" x14ac:dyDescent="0.3">
      <c r="A4" t="s">
        <v>128</v>
      </c>
      <c r="B4">
        <v>23372</v>
      </c>
      <c r="C4" s="29">
        <v>44603</v>
      </c>
      <c r="D4" s="63">
        <v>29742097.399999999</v>
      </c>
      <c r="E4" t="s">
        <v>101</v>
      </c>
      <c r="F4" t="s">
        <v>93</v>
      </c>
      <c r="G4" t="s">
        <v>93</v>
      </c>
    </row>
    <row r="5" spans="1:7" hidden="1" x14ac:dyDescent="0.3">
      <c r="A5" t="s">
        <v>128</v>
      </c>
      <c r="B5">
        <v>23370</v>
      </c>
      <c r="C5" s="29">
        <v>44603</v>
      </c>
      <c r="D5" s="63">
        <v>11051925.82</v>
      </c>
      <c r="E5" t="s">
        <v>127</v>
      </c>
      <c r="F5" t="s">
        <v>93</v>
      </c>
      <c r="G5" t="s">
        <v>93</v>
      </c>
    </row>
    <row r="6" spans="1:7" hidden="1" x14ac:dyDescent="0.3">
      <c r="A6" t="s">
        <v>129</v>
      </c>
      <c r="B6">
        <v>23383</v>
      </c>
      <c r="C6" s="29">
        <v>44603</v>
      </c>
      <c r="D6" s="63">
        <v>4080189.2</v>
      </c>
      <c r="E6" t="s">
        <v>101</v>
      </c>
      <c r="F6" t="s">
        <v>93</v>
      </c>
      <c r="G6" t="s">
        <v>93</v>
      </c>
    </row>
    <row r="7" spans="1:7" hidden="1" x14ac:dyDescent="0.3">
      <c r="A7" t="s">
        <v>129</v>
      </c>
      <c r="B7">
        <v>23379</v>
      </c>
      <c r="C7" s="29">
        <v>44603</v>
      </c>
      <c r="D7" s="63">
        <v>4218723.42</v>
      </c>
      <c r="E7" t="s">
        <v>127</v>
      </c>
      <c r="F7" t="s">
        <v>93</v>
      </c>
      <c r="G7" t="s">
        <v>93</v>
      </c>
    </row>
    <row r="8" spans="1:7" hidden="1" x14ac:dyDescent="0.3">
      <c r="A8" t="s">
        <v>130</v>
      </c>
      <c r="B8">
        <v>23396</v>
      </c>
      <c r="C8" s="29">
        <v>44603</v>
      </c>
      <c r="D8" s="63">
        <v>1548601.9</v>
      </c>
      <c r="E8" t="s">
        <v>101</v>
      </c>
      <c r="F8" t="s">
        <v>93</v>
      </c>
      <c r="G8" t="s">
        <v>93</v>
      </c>
    </row>
    <row r="9" spans="1:7" hidden="1" x14ac:dyDescent="0.3">
      <c r="A9" t="s">
        <v>130</v>
      </c>
      <c r="B9">
        <v>23389</v>
      </c>
      <c r="C9" s="29">
        <v>44603</v>
      </c>
      <c r="D9" s="63">
        <v>1601180.87</v>
      </c>
      <c r="E9" t="s">
        <v>127</v>
      </c>
      <c r="F9" t="s">
        <v>93</v>
      </c>
      <c r="G9" t="s">
        <v>93</v>
      </c>
    </row>
    <row r="10" spans="1:7" hidden="1" x14ac:dyDescent="0.3">
      <c r="A10" t="s">
        <v>128</v>
      </c>
      <c r="B10">
        <v>24671</v>
      </c>
      <c r="C10" s="29">
        <v>44606</v>
      </c>
      <c r="D10" s="63">
        <v>0</v>
      </c>
      <c r="E10" t="s">
        <v>101</v>
      </c>
      <c r="F10" t="s">
        <v>93</v>
      </c>
      <c r="G10" t="s">
        <v>93</v>
      </c>
    </row>
    <row r="11" spans="1:7" hidden="1" x14ac:dyDescent="0.3">
      <c r="A11" t="s">
        <v>131</v>
      </c>
      <c r="B11">
        <v>26191</v>
      </c>
      <c r="C11" s="29">
        <v>44608</v>
      </c>
      <c r="D11" s="63">
        <v>1535372.82</v>
      </c>
      <c r="E11" t="s">
        <v>127</v>
      </c>
      <c r="F11" t="s">
        <v>93</v>
      </c>
      <c r="G11" t="s">
        <v>93</v>
      </c>
    </row>
    <row r="12" spans="1:7" hidden="1" x14ac:dyDescent="0.3">
      <c r="A12" t="s">
        <v>132</v>
      </c>
      <c r="B12">
        <v>26187</v>
      </c>
      <c r="C12" s="29">
        <v>44608</v>
      </c>
      <c r="D12" s="63">
        <v>3429807.76</v>
      </c>
      <c r="E12" t="s">
        <v>127</v>
      </c>
      <c r="F12" t="s">
        <v>93</v>
      </c>
      <c r="G12" t="s">
        <v>93</v>
      </c>
    </row>
    <row r="13" spans="1:7" hidden="1" x14ac:dyDescent="0.3">
      <c r="A13" t="s">
        <v>128</v>
      </c>
      <c r="B13">
        <v>28886</v>
      </c>
      <c r="C13" s="29">
        <v>44610</v>
      </c>
      <c r="D13" s="63">
        <v>39400000</v>
      </c>
      <c r="E13" t="s">
        <v>127</v>
      </c>
      <c r="F13" t="s">
        <v>93</v>
      </c>
      <c r="G13" t="s">
        <v>93</v>
      </c>
    </row>
    <row r="14" spans="1:7" hidden="1" x14ac:dyDescent="0.3">
      <c r="A14">
        <v>712022</v>
      </c>
      <c r="B14">
        <v>390</v>
      </c>
      <c r="C14" s="29">
        <v>44617</v>
      </c>
      <c r="D14" s="63">
        <v>12200.78</v>
      </c>
      <c r="E14" t="s">
        <v>97</v>
      </c>
      <c r="F14" t="s">
        <v>93</v>
      </c>
      <c r="G14" t="s">
        <v>93</v>
      </c>
    </row>
    <row r="15" spans="1:7" hidden="1" x14ac:dyDescent="0.3">
      <c r="A15">
        <v>712022</v>
      </c>
      <c r="B15">
        <v>389</v>
      </c>
      <c r="C15" s="29">
        <v>44617</v>
      </c>
      <c r="D15" s="63">
        <v>32470.58</v>
      </c>
      <c r="E15" t="s">
        <v>97</v>
      </c>
      <c r="F15" t="s">
        <v>93</v>
      </c>
      <c r="G15" t="s">
        <v>93</v>
      </c>
    </row>
    <row r="16" spans="1:7" hidden="1" x14ac:dyDescent="0.3">
      <c r="A16" t="s">
        <v>126</v>
      </c>
      <c r="B16">
        <v>41012</v>
      </c>
      <c r="C16" s="29">
        <v>44624</v>
      </c>
      <c r="D16" s="63">
        <v>3889983.5</v>
      </c>
      <c r="E16" t="s">
        <v>101</v>
      </c>
      <c r="F16" t="s">
        <v>93</v>
      </c>
      <c r="G16" t="s">
        <v>93</v>
      </c>
    </row>
    <row r="17" spans="1:7" hidden="1" x14ac:dyDescent="0.3">
      <c r="A17" t="s">
        <v>126</v>
      </c>
      <c r="B17">
        <v>41011</v>
      </c>
      <c r="C17" s="29">
        <v>44624</v>
      </c>
      <c r="D17" s="63">
        <v>3735655.32</v>
      </c>
      <c r="E17" t="s">
        <v>127</v>
      </c>
      <c r="F17" t="s">
        <v>93</v>
      </c>
      <c r="G17" t="s">
        <v>93</v>
      </c>
    </row>
    <row r="18" spans="1:7" hidden="1" x14ac:dyDescent="0.3">
      <c r="A18" t="s">
        <v>129</v>
      </c>
      <c r="B18">
        <v>41008</v>
      </c>
      <c r="C18" s="29">
        <v>44624</v>
      </c>
      <c r="D18" s="63">
        <v>4218723.42</v>
      </c>
      <c r="E18" t="s">
        <v>127</v>
      </c>
      <c r="F18" t="s">
        <v>93</v>
      </c>
      <c r="G18" t="s">
        <v>93</v>
      </c>
    </row>
    <row r="19" spans="1:7" hidden="1" x14ac:dyDescent="0.3">
      <c r="A19" t="s">
        <v>129</v>
      </c>
      <c r="B19">
        <v>41007</v>
      </c>
      <c r="C19" s="29">
        <v>44624</v>
      </c>
      <c r="D19" s="63">
        <v>4080189.2</v>
      </c>
      <c r="E19" t="s">
        <v>101</v>
      </c>
      <c r="F19" t="s">
        <v>93</v>
      </c>
      <c r="G19" t="s">
        <v>93</v>
      </c>
    </row>
    <row r="20" spans="1:7" hidden="1" x14ac:dyDescent="0.3">
      <c r="A20" t="s">
        <v>130</v>
      </c>
      <c r="B20">
        <v>41010</v>
      </c>
      <c r="C20" s="29">
        <v>44624</v>
      </c>
      <c r="D20" s="63">
        <v>1548601.9</v>
      </c>
      <c r="E20" t="s">
        <v>101</v>
      </c>
      <c r="F20" t="s">
        <v>93</v>
      </c>
      <c r="G20" t="s">
        <v>93</v>
      </c>
    </row>
    <row r="21" spans="1:7" hidden="1" x14ac:dyDescent="0.3">
      <c r="A21" t="s">
        <v>130</v>
      </c>
      <c r="B21">
        <v>41009</v>
      </c>
      <c r="C21" s="29">
        <v>44624</v>
      </c>
      <c r="D21" s="63">
        <v>1601180.86</v>
      </c>
      <c r="E21" t="s">
        <v>127</v>
      </c>
      <c r="F21" t="s">
        <v>93</v>
      </c>
      <c r="G21" t="s">
        <v>93</v>
      </c>
    </row>
    <row r="22" spans="1:7" hidden="1" x14ac:dyDescent="0.3">
      <c r="A22" t="s">
        <v>128</v>
      </c>
      <c r="B22">
        <v>41626</v>
      </c>
      <c r="C22" s="29">
        <v>44627</v>
      </c>
      <c r="D22" s="63">
        <v>21094023.219999999</v>
      </c>
      <c r="E22" t="s">
        <v>101</v>
      </c>
      <c r="F22" t="s">
        <v>93</v>
      </c>
      <c r="G22" t="s">
        <v>93</v>
      </c>
    </row>
    <row r="23" spans="1:7" hidden="1" x14ac:dyDescent="0.3">
      <c r="A23" t="s">
        <v>128</v>
      </c>
      <c r="B23">
        <v>48027</v>
      </c>
      <c r="C23" s="29">
        <v>44634</v>
      </c>
      <c r="D23" s="63">
        <v>17772500.399999999</v>
      </c>
      <c r="E23" t="s">
        <v>101</v>
      </c>
      <c r="F23" t="s">
        <v>93</v>
      </c>
      <c r="G23" t="s">
        <v>93</v>
      </c>
    </row>
    <row r="24" spans="1:7" hidden="1" x14ac:dyDescent="0.3">
      <c r="A24" t="s">
        <v>128</v>
      </c>
      <c r="B24">
        <v>47995</v>
      </c>
      <c r="C24" s="29">
        <v>44634</v>
      </c>
      <c r="D24" s="63">
        <v>20200000</v>
      </c>
      <c r="E24" t="s">
        <v>127</v>
      </c>
      <c r="F24" t="s">
        <v>93</v>
      </c>
      <c r="G24" t="s">
        <v>93</v>
      </c>
    </row>
    <row r="25" spans="1:7" hidden="1" x14ac:dyDescent="0.3">
      <c r="A25" t="s">
        <v>96</v>
      </c>
      <c r="B25">
        <v>350</v>
      </c>
      <c r="C25" s="29">
        <v>44638</v>
      </c>
      <c r="D25" s="63">
        <v>31029.42</v>
      </c>
      <c r="E25" t="s">
        <v>92</v>
      </c>
      <c r="F25" t="s">
        <v>93</v>
      </c>
      <c r="G25" t="s">
        <v>93</v>
      </c>
    </row>
    <row r="26" spans="1:7" hidden="1" x14ac:dyDescent="0.3">
      <c r="A26" t="s">
        <v>131</v>
      </c>
      <c r="B26">
        <v>53145</v>
      </c>
      <c r="C26" s="29">
        <v>44642</v>
      </c>
      <c r="D26" s="63">
        <v>7427118.2300000004</v>
      </c>
      <c r="E26" t="s">
        <v>127</v>
      </c>
      <c r="F26" t="s">
        <v>93</v>
      </c>
      <c r="G26" t="s">
        <v>93</v>
      </c>
    </row>
    <row r="27" spans="1:7" hidden="1" x14ac:dyDescent="0.3">
      <c r="A27" t="s">
        <v>132</v>
      </c>
      <c r="B27">
        <v>53142</v>
      </c>
      <c r="C27" s="29">
        <v>44642</v>
      </c>
      <c r="D27" s="63">
        <v>3632359.33</v>
      </c>
      <c r="E27" t="s">
        <v>127</v>
      </c>
      <c r="F27" t="s">
        <v>93</v>
      </c>
      <c r="G27" t="s">
        <v>93</v>
      </c>
    </row>
    <row r="28" spans="1:7" hidden="1" x14ac:dyDescent="0.3">
      <c r="A28" t="s">
        <v>126</v>
      </c>
      <c r="B28">
        <v>63044</v>
      </c>
      <c r="C28" s="29">
        <v>44650</v>
      </c>
      <c r="D28" s="63">
        <v>4142547.5</v>
      </c>
      <c r="E28" t="s">
        <v>127</v>
      </c>
      <c r="F28" t="s">
        <v>93</v>
      </c>
      <c r="G28" t="s">
        <v>93</v>
      </c>
    </row>
    <row r="29" spans="1:7" hidden="1" x14ac:dyDescent="0.3">
      <c r="A29" t="s">
        <v>128</v>
      </c>
      <c r="B29">
        <v>63025</v>
      </c>
      <c r="C29" s="29">
        <v>44650</v>
      </c>
      <c r="D29" s="63">
        <v>10873154.6</v>
      </c>
      <c r="E29" t="s">
        <v>127</v>
      </c>
      <c r="F29" t="s">
        <v>93</v>
      </c>
      <c r="G29" t="s">
        <v>93</v>
      </c>
    </row>
    <row r="30" spans="1:7" hidden="1" x14ac:dyDescent="0.3">
      <c r="A30" t="s">
        <v>129</v>
      </c>
      <c r="B30">
        <v>63037</v>
      </c>
      <c r="C30" s="29">
        <v>44650</v>
      </c>
      <c r="D30" s="63">
        <v>4345102.8</v>
      </c>
      <c r="E30" t="s">
        <v>127</v>
      </c>
      <c r="F30" t="s">
        <v>93</v>
      </c>
      <c r="G30" t="s">
        <v>93</v>
      </c>
    </row>
    <row r="31" spans="1:7" hidden="1" x14ac:dyDescent="0.3">
      <c r="A31" t="s">
        <v>130</v>
      </c>
      <c r="B31">
        <v>63201</v>
      </c>
      <c r="C31" s="29">
        <v>44650</v>
      </c>
      <c r="D31" s="63">
        <v>639195.1</v>
      </c>
      <c r="E31" t="s">
        <v>127</v>
      </c>
      <c r="F31" t="s">
        <v>93</v>
      </c>
      <c r="G31" t="s">
        <v>93</v>
      </c>
    </row>
    <row r="32" spans="1:7" hidden="1" x14ac:dyDescent="0.3">
      <c r="A32">
        <v>712022</v>
      </c>
      <c r="B32">
        <v>640</v>
      </c>
      <c r="C32" s="29">
        <v>44651</v>
      </c>
      <c r="D32" s="63">
        <v>12080.46</v>
      </c>
      <c r="E32" t="s">
        <v>97</v>
      </c>
      <c r="F32" t="s">
        <v>93</v>
      </c>
      <c r="G32" t="s">
        <v>93</v>
      </c>
    </row>
    <row r="33" spans="1:7" hidden="1" x14ac:dyDescent="0.3">
      <c r="A33">
        <v>712022</v>
      </c>
      <c r="B33">
        <v>639</v>
      </c>
      <c r="C33" s="29">
        <v>44651</v>
      </c>
      <c r="D33" s="63">
        <v>32150.39</v>
      </c>
      <c r="E33" t="s">
        <v>97</v>
      </c>
      <c r="F33" t="s">
        <v>93</v>
      </c>
      <c r="G33" t="s">
        <v>93</v>
      </c>
    </row>
    <row r="34" spans="1:7" hidden="1" x14ac:dyDescent="0.3">
      <c r="A34" t="s">
        <v>130</v>
      </c>
      <c r="B34">
        <v>63223</v>
      </c>
      <c r="C34" s="29">
        <v>44652</v>
      </c>
      <c r="D34" s="63">
        <v>1009952</v>
      </c>
      <c r="E34" t="s">
        <v>127</v>
      </c>
      <c r="F34" t="s">
        <v>93</v>
      </c>
      <c r="G34" t="s">
        <v>93</v>
      </c>
    </row>
    <row r="35" spans="1:7" hidden="1" x14ac:dyDescent="0.3">
      <c r="A35" t="s">
        <v>131</v>
      </c>
      <c r="B35">
        <v>63117</v>
      </c>
      <c r="C35" s="29">
        <v>44652</v>
      </c>
      <c r="D35" s="63">
        <v>8941155.4600000009</v>
      </c>
      <c r="E35" t="s">
        <v>127</v>
      </c>
      <c r="F35" t="s">
        <v>93</v>
      </c>
      <c r="G35" t="s">
        <v>93</v>
      </c>
    </row>
    <row r="36" spans="1:7" hidden="1" x14ac:dyDescent="0.3">
      <c r="A36" t="s">
        <v>132</v>
      </c>
      <c r="B36">
        <v>63113</v>
      </c>
      <c r="C36" s="29">
        <v>44652</v>
      </c>
      <c r="D36" s="63">
        <v>4133748.8</v>
      </c>
      <c r="E36" t="s">
        <v>127</v>
      </c>
      <c r="F36" t="s">
        <v>93</v>
      </c>
      <c r="G36" t="s">
        <v>93</v>
      </c>
    </row>
    <row r="37" spans="1:7" hidden="1" x14ac:dyDescent="0.3">
      <c r="A37" t="s">
        <v>126</v>
      </c>
      <c r="B37">
        <v>66091</v>
      </c>
      <c r="C37" s="29">
        <v>44657</v>
      </c>
      <c r="D37" s="63">
        <v>3536316.9</v>
      </c>
      <c r="E37" t="s">
        <v>101</v>
      </c>
      <c r="F37" t="s">
        <v>93</v>
      </c>
      <c r="G37" t="s">
        <v>93</v>
      </c>
    </row>
    <row r="38" spans="1:7" hidden="1" x14ac:dyDescent="0.3">
      <c r="A38" t="s">
        <v>128</v>
      </c>
      <c r="B38">
        <v>66059</v>
      </c>
      <c r="C38" s="29">
        <v>44657</v>
      </c>
      <c r="D38" s="63">
        <v>10220868.619999999</v>
      </c>
      <c r="E38" t="s">
        <v>101</v>
      </c>
      <c r="F38" t="s">
        <v>93</v>
      </c>
      <c r="G38" t="s">
        <v>93</v>
      </c>
    </row>
    <row r="39" spans="1:7" hidden="1" x14ac:dyDescent="0.3">
      <c r="A39" t="s">
        <v>129</v>
      </c>
      <c r="B39">
        <v>66070</v>
      </c>
      <c r="C39" s="29">
        <v>44657</v>
      </c>
      <c r="D39" s="63">
        <v>3953809.82</v>
      </c>
      <c r="E39" t="s">
        <v>101</v>
      </c>
      <c r="F39" t="s">
        <v>93</v>
      </c>
      <c r="G39" t="s">
        <v>93</v>
      </c>
    </row>
    <row r="40" spans="1:7" hidden="1" x14ac:dyDescent="0.3">
      <c r="A40" t="s">
        <v>130</v>
      </c>
      <c r="B40">
        <v>66036</v>
      </c>
      <c r="C40" s="29">
        <v>44657</v>
      </c>
      <c r="D40" s="63">
        <v>1500635.66</v>
      </c>
      <c r="E40" t="s">
        <v>101</v>
      </c>
      <c r="F40" t="s">
        <v>93</v>
      </c>
      <c r="G40" t="s">
        <v>93</v>
      </c>
    </row>
    <row r="41" spans="1:7" hidden="1" x14ac:dyDescent="0.3">
      <c r="A41" t="s">
        <v>128</v>
      </c>
      <c r="B41">
        <v>68617</v>
      </c>
      <c r="C41" s="29">
        <v>44658</v>
      </c>
      <c r="D41" s="63">
        <v>1427499.6</v>
      </c>
      <c r="E41" t="s">
        <v>101</v>
      </c>
      <c r="F41" t="s">
        <v>93</v>
      </c>
      <c r="G41" t="s">
        <v>93</v>
      </c>
    </row>
    <row r="42" spans="1:7" hidden="1" x14ac:dyDescent="0.3">
      <c r="A42" t="s">
        <v>128</v>
      </c>
      <c r="B42">
        <v>72797</v>
      </c>
      <c r="C42" s="29">
        <v>44663</v>
      </c>
      <c r="D42" s="63">
        <v>10000000</v>
      </c>
      <c r="E42" t="s">
        <v>101</v>
      </c>
      <c r="F42" t="s">
        <v>93</v>
      </c>
      <c r="G42" t="s">
        <v>93</v>
      </c>
    </row>
    <row r="43" spans="1:7" hidden="1" x14ac:dyDescent="0.3">
      <c r="A43" t="s">
        <v>128</v>
      </c>
      <c r="B43">
        <v>72796</v>
      </c>
      <c r="C43" s="29">
        <v>44663</v>
      </c>
      <c r="D43" s="63">
        <v>29400000</v>
      </c>
      <c r="E43" t="s">
        <v>127</v>
      </c>
      <c r="F43" t="s">
        <v>93</v>
      </c>
      <c r="G43" t="s">
        <v>93</v>
      </c>
    </row>
    <row r="44" spans="1:7" hidden="1" x14ac:dyDescent="0.3">
      <c r="A44" t="s">
        <v>126</v>
      </c>
      <c r="B44">
        <v>86721</v>
      </c>
      <c r="C44" s="29">
        <v>44679</v>
      </c>
      <c r="D44" s="63">
        <v>1416832.34</v>
      </c>
      <c r="E44" t="s">
        <v>101</v>
      </c>
      <c r="F44" t="s">
        <v>93</v>
      </c>
      <c r="G44" t="s">
        <v>93</v>
      </c>
    </row>
    <row r="45" spans="1:7" hidden="1" x14ac:dyDescent="0.3">
      <c r="A45" t="s">
        <v>126</v>
      </c>
      <c r="B45">
        <v>86597</v>
      </c>
      <c r="C45" s="29">
        <v>44679</v>
      </c>
      <c r="D45" s="63">
        <v>3719576.33</v>
      </c>
      <c r="E45" t="s">
        <v>127</v>
      </c>
      <c r="F45" t="s">
        <v>93</v>
      </c>
      <c r="G45" t="s">
        <v>93</v>
      </c>
    </row>
    <row r="46" spans="1:7" hidden="1" x14ac:dyDescent="0.3">
      <c r="A46" t="s">
        <v>128</v>
      </c>
      <c r="B46">
        <v>86581</v>
      </c>
      <c r="C46" s="29">
        <v>44679</v>
      </c>
      <c r="D46" s="63">
        <v>10542097.4</v>
      </c>
      <c r="E46" t="s">
        <v>101</v>
      </c>
      <c r="F46" t="s">
        <v>93</v>
      </c>
      <c r="G46" t="s">
        <v>93</v>
      </c>
    </row>
    <row r="47" spans="1:7" hidden="1" x14ac:dyDescent="0.3">
      <c r="A47" t="s">
        <v>128</v>
      </c>
      <c r="B47">
        <v>86569</v>
      </c>
      <c r="C47" s="29">
        <v>44679</v>
      </c>
      <c r="D47" s="63">
        <v>10551925.82</v>
      </c>
      <c r="E47" t="s">
        <v>127</v>
      </c>
      <c r="F47" t="s">
        <v>93</v>
      </c>
      <c r="G47" t="s">
        <v>93</v>
      </c>
    </row>
    <row r="48" spans="1:7" hidden="1" x14ac:dyDescent="0.3">
      <c r="A48" t="s">
        <v>129</v>
      </c>
      <c r="B48">
        <v>86554</v>
      </c>
      <c r="C48" s="29">
        <v>44679</v>
      </c>
      <c r="D48" s="63">
        <v>4080189.2</v>
      </c>
      <c r="E48" t="s">
        <v>101</v>
      </c>
      <c r="F48" t="s">
        <v>93</v>
      </c>
      <c r="G48" t="s">
        <v>93</v>
      </c>
    </row>
    <row r="49" spans="1:7" hidden="1" x14ac:dyDescent="0.3">
      <c r="A49" t="s">
        <v>129</v>
      </c>
      <c r="B49">
        <v>86543</v>
      </c>
      <c r="C49" s="29">
        <v>44679</v>
      </c>
      <c r="D49" s="63">
        <v>4218723.42</v>
      </c>
      <c r="E49" t="s">
        <v>127</v>
      </c>
      <c r="F49" t="s">
        <v>93</v>
      </c>
      <c r="G49" t="s">
        <v>93</v>
      </c>
    </row>
    <row r="50" spans="1:7" hidden="1" x14ac:dyDescent="0.3">
      <c r="A50" t="s">
        <v>130</v>
      </c>
      <c r="B50">
        <v>86532</v>
      </c>
      <c r="C50" s="29">
        <v>44679</v>
      </c>
      <c r="D50" s="63">
        <v>1548601.9</v>
      </c>
      <c r="E50" t="s">
        <v>101</v>
      </c>
      <c r="F50" t="s">
        <v>93</v>
      </c>
      <c r="G50" t="s">
        <v>93</v>
      </c>
    </row>
    <row r="51" spans="1:7" hidden="1" x14ac:dyDescent="0.3">
      <c r="A51" t="s">
        <v>130</v>
      </c>
      <c r="B51">
        <v>86524</v>
      </c>
      <c r="C51" s="29">
        <v>44679</v>
      </c>
      <c r="D51" s="63">
        <v>1601180.86</v>
      </c>
      <c r="E51" t="s">
        <v>127</v>
      </c>
      <c r="F51" t="s">
        <v>93</v>
      </c>
      <c r="G51" t="s">
        <v>93</v>
      </c>
    </row>
    <row r="52" spans="1:7" hidden="1" x14ac:dyDescent="0.3">
      <c r="A52" t="s">
        <v>131</v>
      </c>
      <c r="B52">
        <v>86813</v>
      </c>
      <c r="C52" s="29">
        <v>44679</v>
      </c>
      <c r="D52" s="63">
        <v>8154957.3899999997</v>
      </c>
      <c r="E52" t="s">
        <v>127</v>
      </c>
      <c r="F52" t="s">
        <v>93</v>
      </c>
      <c r="G52" t="s">
        <v>93</v>
      </c>
    </row>
    <row r="53" spans="1:7" hidden="1" x14ac:dyDescent="0.3">
      <c r="A53" t="s">
        <v>132</v>
      </c>
      <c r="B53">
        <v>86797</v>
      </c>
      <c r="C53" s="29">
        <v>44679</v>
      </c>
      <c r="D53" s="63">
        <v>4353208.37</v>
      </c>
      <c r="E53" t="s">
        <v>127</v>
      </c>
      <c r="F53" t="s">
        <v>93</v>
      </c>
      <c r="G53" t="s">
        <v>93</v>
      </c>
    </row>
    <row r="54" spans="1:7" hidden="1" x14ac:dyDescent="0.3">
      <c r="A54">
        <v>712022</v>
      </c>
      <c r="B54">
        <v>929</v>
      </c>
      <c r="C54" s="29">
        <v>44680</v>
      </c>
      <c r="D54" s="63">
        <v>13038.51</v>
      </c>
      <c r="E54" t="s">
        <v>97</v>
      </c>
      <c r="F54" t="s">
        <v>93</v>
      </c>
      <c r="G54" t="s">
        <v>93</v>
      </c>
    </row>
    <row r="55" spans="1:7" hidden="1" x14ac:dyDescent="0.3">
      <c r="A55">
        <v>712022</v>
      </c>
      <c r="B55">
        <v>928</v>
      </c>
      <c r="C55" s="29">
        <v>44680</v>
      </c>
      <c r="D55" s="63">
        <v>34700.129999999997</v>
      </c>
      <c r="E55" t="s">
        <v>97</v>
      </c>
      <c r="F55" t="s">
        <v>93</v>
      </c>
      <c r="G55" t="s">
        <v>93</v>
      </c>
    </row>
    <row r="56" spans="1:7" hidden="1" x14ac:dyDescent="0.3">
      <c r="A56" t="s">
        <v>126</v>
      </c>
      <c r="B56">
        <v>93053</v>
      </c>
      <c r="C56" s="29">
        <v>44687</v>
      </c>
      <c r="D56" s="63">
        <v>2473151.16</v>
      </c>
      <c r="E56" t="s">
        <v>101</v>
      </c>
      <c r="F56" t="s">
        <v>93</v>
      </c>
      <c r="G56" t="s">
        <v>93</v>
      </c>
    </row>
    <row r="57" spans="1:7" hidden="1" x14ac:dyDescent="0.3">
      <c r="A57" t="s">
        <v>128</v>
      </c>
      <c r="B57">
        <v>95194</v>
      </c>
      <c r="C57" s="29">
        <v>44691</v>
      </c>
      <c r="D57" s="63">
        <v>10000000</v>
      </c>
      <c r="E57" t="s">
        <v>101</v>
      </c>
      <c r="F57" t="s">
        <v>93</v>
      </c>
      <c r="G57" t="s">
        <v>93</v>
      </c>
    </row>
    <row r="58" spans="1:7" hidden="1" x14ac:dyDescent="0.3">
      <c r="A58" t="s">
        <v>128</v>
      </c>
      <c r="B58">
        <v>95192</v>
      </c>
      <c r="C58" s="29">
        <v>44691</v>
      </c>
      <c r="D58" s="63">
        <v>29400000</v>
      </c>
      <c r="E58" t="s">
        <v>127</v>
      </c>
      <c r="F58" t="s">
        <v>93</v>
      </c>
      <c r="G58" t="s">
        <v>93</v>
      </c>
    </row>
    <row r="59" spans="1:7" hidden="1" x14ac:dyDescent="0.3">
      <c r="A59" t="s">
        <v>91</v>
      </c>
      <c r="B59">
        <v>658</v>
      </c>
      <c r="C59" s="29">
        <v>44699</v>
      </c>
      <c r="D59" s="63">
        <v>28153.85</v>
      </c>
      <c r="E59" t="s">
        <v>92</v>
      </c>
      <c r="F59" t="s">
        <v>93</v>
      </c>
      <c r="G59" t="s">
        <v>93</v>
      </c>
    </row>
    <row r="60" spans="1:7" hidden="1" x14ac:dyDescent="0.3">
      <c r="A60" t="s">
        <v>91</v>
      </c>
      <c r="B60">
        <v>657</v>
      </c>
      <c r="C60" s="29">
        <v>44699</v>
      </c>
      <c r="D60" s="63">
        <v>24316.59</v>
      </c>
      <c r="E60" t="s">
        <v>92</v>
      </c>
      <c r="F60" t="s">
        <v>93</v>
      </c>
      <c r="G60" t="s">
        <v>93</v>
      </c>
    </row>
    <row r="61" spans="1:7" hidden="1" x14ac:dyDescent="0.3">
      <c r="A61" t="s">
        <v>128</v>
      </c>
      <c r="B61">
        <v>103294</v>
      </c>
      <c r="C61" s="29">
        <v>44701</v>
      </c>
      <c r="D61" s="63">
        <v>10542097.4</v>
      </c>
      <c r="E61" t="s">
        <v>101</v>
      </c>
      <c r="F61" t="s">
        <v>93</v>
      </c>
      <c r="G61" t="s">
        <v>93</v>
      </c>
    </row>
    <row r="62" spans="1:7" hidden="1" x14ac:dyDescent="0.3">
      <c r="A62" t="s">
        <v>128</v>
      </c>
      <c r="B62">
        <v>103281</v>
      </c>
      <c r="C62" s="29">
        <v>44701</v>
      </c>
      <c r="D62" s="63">
        <v>10477713.630000001</v>
      </c>
      <c r="E62" t="s">
        <v>127</v>
      </c>
      <c r="F62" t="s">
        <v>93</v>
      </c>
      <c r="G62" t="s">
        <v>93</v>
      </c>
    </row>
    <row r="63" spans="1:7" hidden="1" x14ac:dyDescent="0.3">
      <c r="A63" t="s">
        <v>129</v>
      </c>
      <c r="B63">
        <v>103301</v>
      </c>
      <c r="C63" s="29">
        <v>44701</v>
      </c>
      <c r="D63" s="63">
        <v>3953809.82</v>
      </c>
      <c r="E63" t="s">
        <v>101</v>
      </c>
      <c r="F63" t="s">
        <v>93</v>
      </c>
      <c r="G63" t="s">
        <v>93</v>
      </c>
    </row>
    <row r="64" spans="1:7" hidden="1" x14ac:dyDescent="0.3">
      <c r="A64" t="s">
        <v>130</v>
      </c>
      <c r="B64">
        <v>103714</v>
      </c>
      <c r="C64" s="29">
        <v>44705</v>
      </c>
      <c r="D64" s="63">
        <v>1500635.66</v>
      </c>
      <c r="E64" t="s">
        <v>101</v>
      </c>
      <c r="F64" t="s">
        <v>93</v>
      </c>
      <c r="G64" t="s">
        <v>93</v>
      </c>
    </row>
    <row r="65" spans="1:7" hidden="1" x14ac:dyDescent="0.3">
      <c r="A65" t="s">
        <v>129</v>
      </c>
      <c r="B65">
        <v>105274</v>
      </c>
      <c r="C65" s="29">
        <v>44706</v>
      </c>
      <c r="D65" s="63">
        <v>4345102.8</v>
      </c>
      <c r="E65" t="s">
        <v>101</v>
      </c>
      <c r="F65" t="s">
        <v>93</v>
      </c>
      <c r="G65" t="s">
        <v>93</v>
      </c>
    </row>
    <row r="66" spans="1:7" hidden="1" x14ac:dyDescent="0.3">
      <c r="A66" t="s">
        <v>130</v>
      </c>
      <c r="B66">
        <v>105267</v>
      </c>
      <c r="C66" s="29">
        <v>44706</v>
      </c>
      <c r="D66" s="63">
        <v>1649147.1</v>
      </c>
      <c r="E66" t="s">
        <v>101</v>
      </c>
      <c r="F66" t="s">
        <v>93</v>
      </c>
      <c r="G66" t="s">
        <v>93</v>
      </c>
    </row>
    <row r="67" spans="1:7" hidden="1" x14ac:dyDescent="0.3">
      <c r="A67" t="s">
        <v>128</v>
      </c>
      <c r="B67">
        <v>105963</v>
      </c>
      <c r="C67" s="29">
        <v>44707</v>
      </c>
      <c r="D67" s="63">
        <v>74212.19</v>
      </c>
      <c r="E67" t="s">
        <v>101</v>
      </c>
      <c r="F67" t="s">
        <v>93</v>
      </c>
      <c r="G67" t="s">
        <v>93</v>
      </c>
    </row>
    <row r="68" spans="1:7" hidden="1" x14ac:dyDescent="0.3">
      <c r="A68" t="s">
        <v>126</v>
      </c>
      <c r="B68">
        <v>113024</v>
      </c>
      <c r="C68" s="29">
        <v>44711</v>
      </c>
      <c r="D68" s="63">
        <v>7581412.6100000003</v>
      </c>
      <c r="E68" t="s">
        <v>101</v>
      </c>
      <c r="F68" t="s">
        <v>93</v>
      </c>
      <c r="G68" t="s">
        <v>93</v>
      </c>
    </row>
    <row r="69" spans="1:7" hidden="1" x14ac:dyDescent="0.3">
      <c r="A69" t="s">
        <v>131</v>
      </c>
      <c r="B69">
        <v>113039</v>
      </c>
      <c r="C69" s="29">
        <v>44711</v>
      </c>
      <c r="D69" s="63">
        <v>7879114.8799999999</v>
      </c>
      <c r="E69" t="s">
        <v>127</v>
      </c>
      <c r="F69" t="s">
        <v>93</v>
      </c>
      <c r="G69" t="s">
        <v>93</v>
      </c>
    </row>
    <row r="70" spans="1:7" hidden="1" x14ac:dyDescent="0.3">
      <c r="A70" t="s">
        <v>132</v>
      </c>
      <c r="B70">
        <v>113031</v>
      </c>
      <c r="C70" s="29">
        <v>44711</v>
      </c>
      <c r="D70" s="63">
        <v>3470587.59</v>
      </c>
      <c r="E70" t="s">
        <v>127</v>
      </c>
      <c r="F70" t="s">
        <v>93</v>
      </c>
      <c r="G70" t="s">
        <v>93</v>
      </c>
    </row>
    <row r="71" spans="1:7" hidden="1" x14ac:dyDescent="0.3">
      <c r="A71">
        <v>712022</v>
      </c>
      <c r="B71">
        <v>1393</v>
      </c>
      <c r="C71" s="29">
        <v>44712</v>
      </c>
      <c r="D71" s="63">
        <v>15755.93</v>
      </c>
      <c r="E71" t="s">
        <v>97</v>
      </c>
      <c r="F71" t="s">
        <v>93</v>
      </c>
      <c r="G71" t="s">
        <v>93</v>
      </c>
    </row>
    <row r="72" spans="1:7" hidden="1" x14ac:dyDescent="0.3">
      <c r="A72">
        <v>712022</v>
      </c>
      <c r="B72">
        <v>1392</v>
      </c>
      <c r="C72" s="29">
        <v>44712</v>
      </c>
      <c r="D72" s="63">
        <v>41932.120000000003</v>
      </c>
      <c r="E72" t="s">
        <v>97</v>
      </c>
      <c r="F72" t="s">
        <v>93</v>
      </c>
      <c r="G72" t="s">
        <v>93</v>
      </c>
    </row>
    <row r="73" spans="1:7" hidden="1" x14ac:dyDescent="0.3">
      <c r="A73" t="s">
        <v>128</v>
      </c>
      <c r="B73">
        <v>118285</v>
      </c>
      <c r="C73" s="29">
        <v>44720</v>
      </c>
      <c r="D73" s="63">
        <v>20000000</v>
      </c>
      <c r="E73" t="s">
        <v>101</v>
      </c>
      <c r="F73" t="s">
        <v>93</v>
      </c>
      <c r="G73" t="s">
        <v>93</v>
      </c>
    </row>
    <row r="74" spans="1:7" hidden="1" x14ac:dyDescent="0.3">
      <c r="A74" t="s">
        <v>128</v>
      </c>
      <c r="B74">
        <v>118277</v>
      </c>
      <c r="C74" s="29">
        <v>44720</v>
      </c>
      <c r="D74" s="63">
        <v>19400000</v>
      </c>
      <c r="E74" t="s">
        <v>127</v>
      </c>
      <c r="F74" t="s">
        <v>93</v>
      </c>
      <c r="G74" t="s">
        <v>93</v>
      </c>
    </row>
    <row r="75" spans="1:7" hidden="1" x14ac:dyDescent="0.3">
      <c r="A75" t="s">
        <v>91</v>
      </c>
      <c r="B75">
        <v>817</v>
      </c>
      <c r="C75" s="29">
        <v>44727</v>
      </c>
      <c r="D75" s="63">
        <v>16995.810000000001</v>
      </c>
      <c r="E75" t="s">
        <v>92</v>
      </c>
      <c r="F75" t="s">
        <v>93</v>
      </c>
      <c r="G75" t="s">
        <v>93</v>
      </c>
    </row>
    <row r="76" spans="1:7" hidden="1" x14ac:dyDescent="0.3">
      <c r="A76" t="s">
        <v>128</v>
      </c>
      <c r="B76">
        <v>124658</v>
      </c>
      <c r="C76" s="29">
        <v>44732</v>
      </c>
      <c r="D76" s="63">
        <v>4925000</v>
      </c>
      <c r="E76" t="s">
        <v>101</v>
      </c>
      <c r="F76" t="s">
        <v>93</v>
      </c>
      <c r="G76" t="s">
        <v>93</v>
      </c>
    </row>
    <row r="77" spans="1:7" hidden="1" x14ac:dyDescent="0.3">
      <c r="A77" t="s">
        <v>128</v>
      </c>
      <c r="B77">
        <v>133502</v>
      </c>
      <c r="C77" s="29">
        <v>44739</v>
      </c>
      <c r="D77" s="63">
        <v>8076304</v>
      </c>
      <c r="E77" t="s">
        <v>101</v>
      </c>
      <c r="F77" t="s">
        <v>93</v>
      </c>
      <c r="G77" t="s">
        <v>93</v>
      </c>
    </row>
    <row r="78" spans="1:7" hidden="1" x14ac:dyDescent="0.3">
      <c r="A78" t="s">
        <v>128</v>
      </c>
      <c r="B78">
        <v>133491</v>
      </c>
      <c r="C78" s="29">
        <v>44739</v>
      </c>
      <c r="D78" s="63">
        <v>8092719.2199999997</v>
      </c>
      <c r="E78" t="s">
        <v>127</v>
      </c>
      <c r="F78" t="s">
        <v>93</v>
      </c>
      <c r="G78" t="s">
        <v>93</v>
      </c>
    </row>
    <row r="79" spans="1:7" hidden="1" x14ac:dyDescent="0.3">
      <c r="A79" t="s">
        <v>129</v>
      </c>
      <c r="B79">
        <v>133643</v>
      </c>
      <c r="C79" s="29">
        <v>44740</v>
      </c>
      <c r="D79" s="63">
        <v>4145244</v>
      </c>
      <c r="E79" t="s">
        <v>101</v>
      </c>
      <c r="F79" t="s">
        <v>93</v>
      </c>
      <c r="G79" t="s">
        <v>93</v>
      </c>
    </row>
    <row r="80" spans="1:7" hidden="1" x14ac:dyDescent="0.3">
      <c r="A80" t="s">
        <v>129</v>
      </c>
      <c r="B80">
        <v>133637</v>
      </c>
      <c r="C80" s="29">
        <v>44740</v>
      </c>
      <c r="D80" s="63">
        <v>4153668.62</v>
      </c>
      <c r="E80" t="s">
        <v>127</v>
      </c>
      <c r="F80" t="s">
        <v>93</v>
      </c>
      <c r="G80" t="s">
        <v>93</v>
      </c>
    </row>
    <row r="81" spans="1:7" hidden="1" x14ac:dyDescent="0.3">
      <c r="A81" t="s">
        <v>126</v>
      </c>
      <c r="B81">
        <v>138055</v>
      </c>
      <c r="C81" s="29">
        <v>44741</v>
      </c>
      <c r="D81" s="63">
        <v>3950196</v>
      </c>
      <c r="E81" t="s">
        <v>101</v>
      </c>
      <c r="F81" t="s">
        <v>93</v>
      </c>
      <c r="G81" t="s">
        <v>93</v>
      </c>
    </row>
    <row r="82" spans="1:7" hidden="1" x14ac:dyDescent="0.3">
      <c r="A82" t="s">
        <v>126</v>
      </c>
      <c r="B82">
        <v>138044</v>
      </c>
      <c r="C82" s="29">
        <v>44741</v>
      </c>
      <c r="D82" s="63">
        <v>3754151.45</v>
      </c>
      <c r="E82" t="s">
        <v>127</v>
      </c>
      <c r="F82" t="s">
        <v>93</v>
      </c>
      <c r="G82" t="s">
        <v>93</v>
      </c>
    </row>
    <row r="83" spans="1:7" hidden="1" x14ac:dyDescent="0.3">
      <c r="A83" t="s">
        <v>130</v>
      </c>
      <c r="B83">
        <v>133743</v>
      </c>
      <c r="C83" s="29">
        <v>44741</v>
      </c>
      <c r="D83" s="63">
        <v>1573293</v>
      </c>
      <c r="E83" t="s">
        <v>101</v>
      </c>
      <c r="F83" t="s">
        <v>93</v>
      </c>
      <c r="G83" t="s">
        <v>93</v>
      </c>
    </row>
    <row r="84" spans="1:7" hidden="1" x14ac:dyDescent="0.3">
      <c r="A84" t="s">
        <v>130</v>
      </c>
      <c r="B84">
        <v>133736</v>
      </c>
      <c r="C84" s="29">
        <v>44741</v>
      </c>
      <c r="D84" s="63">
        <v>1576489.76</v>
      </c>
      <c r="E84" t="s">
        <v>127</v>
      </c>
      <c r="F84" t="s">
        <v>93</v>
      </c>
      <c r="G84" t="s">
        <v>93</v>
      </c>
    </row>
    <row r="85" spans="1:7" hidden="1" x14ac:dyDescent="0.3">
      <c r="A85" t="s">
        <v>131</v>
      </c>
      <c r="B85">
        <v>137992</v>
      </c>
      <c r="C85" s="29">
        <v>44741</v>
      </c>
      <c r="D85" s="63">
        <v>11174017.57</v>
      </c>
      <c r="E85" t="s">
        <v>127</v>
      </c>
      <c r="F85" t="s">
        <v>93</v>
      </c>
      <c r="G85" t="s">
        <v>93</v>
      </c>
    </row>
    <row r="86" spans="1:7" hidden="1" x14ac:dyDescent="0.3">
      <c r="A86">
        <v>712022</v>
      </c>
      <c r="B86">
        <v>1649</v>
      </c>
      <c r="C86" s="29">
        <v>44742</v>
      </c>
      <c r="D86" s="63">
        <v>13233.72</v>
      </c>
      <c r="E86" t="s">
        <v>97</v>
      </c>
      <c r="F86" t="s">
        <v>93</v>
      </c>
      <c r="G86" t="s">
        <v>93</v>
      </c>
    </row>
    <row r="87" spans="1:7" hidden="1" x14ac:dyDescent="0.3">
      <c r="A87">
        <v>712022</v>
      </c>
      <c r="B87">
        <v>1648</v>
      </c>
      <c r="C87" s="29">
        <v>44742</v>
      </c>
      <c r="D87" s="63">
        <v>35219.61</v>
      </c>
      <c r="E87" t="s">
        <v>97</v>
      </c>
      <c r="F87" t="s">
        <v>93</v>
      </c>
      <c r="G87" t="s">
        <v>93</v>
      </c>
    </row>
    <row r="88" spans="1:7" hidden="1" x14ac:dyDescent="0.3">
      <c r="A88" t="s">
        <v>132</v>
      </c>
      <c r="B88">
        <v>138686</v>
      </c>
      <c r="C88" s="29">
        <v>44747</v>
      </c>
      <c r="D88" s="63">
        <v>2293334.88</v>
      </c>
      <c r="E88" t="s">
        <v>127</v>
      </c>
      <c r="F88" t="s">
        <v>93</v>
      </c>
      <c r="G88" t="s">
        <v>93</v>
      </c>
    </row>
    <row r="89" spans="1:7" hidden="1" x14ac:dyDescent="0.3">
      <c r="A89" t="s">
        <v>128</v>
      </c>
      <c r="B89">
        <v>142657</v>
      </c>
      <c r="C89" s="29">
        <v>44749</v>
      </c>
      <c r="D89" s="63">
        <v>19700000</v>
      </c>
      <c r="E89" t="s">
        <v>127</v>
      </c>
      <c r="F89" t="s">
        <v>93</v>
      </c>
      <c r="G89" t="s">
        <v>93</v>
      </c>
    </row>
    <row r="90" spans="1:7" hidden="1" x14ac:dyDescent="0.3">
      <c r="A90" t="s">
        <v>128</v>
      </c>
      <c r="B90">
        <v>142655</v>
      </c>
      <c r="C90" s="29">
        <v>44749</v>
      </c>
      <c r="D90" s="63">
        <v>19700000</v>
      </c>
      <c r="E90" t="s">
        <v>101</v>
      </c>
      <c r="F90" t="s">
        <v>93</v>
      </c>
      <c r="G90" t="s">
        <v>93</v>
      </c>
    </row>
    <row r="91" spans="1:7" hidden="1" x14ac:dyDescent="0.3">
      <c r="A91" t="s">
        <v>128</v>
      </c>
      <c r="B91">
        <v>156270</v>
      </c>
      <c r="C91" s="29">
        <v>44767</v>
      </c>
      <c r="D91" s="63">
        <v>11859767</v>
      </c>
      <c r="E91" t="s">
        <v>101</v>
      </c>
      <c r="F91" t="s">
        <v>93</v>
      </c>
      <c r="G91" t="s">
        <v>93</v>
      </c>
    </row>
    <row r="92" spans="1:7" hidden="1" x14ac:dyDescent="0.3">
      <c r="A92" t="s">
        <v>128</v>
      </c>
      <c r="B92">
        <v>156267</v>
      </c>
      <c r="C92" s="29">
        <v>44767</v>
      </c>
      <c r="D92" s="63">
        <v>9234256.2200000007</v>
      </c>
      <c r="E92" t="s">
        <v>127</v>
      </c>
      <c r="F92" t="s">
        <v>93</v>
      </c>
      <c r="G92" t="s">
        <v>93</v>
      </c>
    </row>
    <row r="93" spans="1:7" hidden="1" x14ac:dyDescent="0.3">
      <c r="A93" t="s">
        <v>129</v>
      </c>
      <c r="B93">
        <v>156282</v>
      </c>
      <c r="C93" s="29">
        <v>44767</v>
      </c>
      <c r="D93" s="63">
        <v>4665927</v>
      </c>
      <c r="E93" t="s">
        <v>101</v>
      </c>
      <c r="F93" t="s">
        <v>93</v>
      </c>
      <c r="G93" t="s">
        <v>93</v>
      </c>
    </row>
    <row r="94" spans="1:7" hidden="1" x14ac:dyDescent="0.3">
      <c r="A94" t="s">
        <v>129</v>
      </c>
      <c r="B94">
        <v>156274</v>
      </c>
      <c r="C94" s="29">
        <v>44767</v>
      </c>
      <c r="D94" s="63">
        <v>3632985.62</v>
      </c>
      <c r="E94" t="s">
        <v>127</v>
      </c>
      <c r="F94" t="s">
        <v>93</v>
      </c>
      <c r="G94" t="s">
        <v>93</v>
      </c>
    </row>
    <row r="95" spans="1:7" hidden="1" x14ac:dyDescent="0.3">
      <c r="A95" t="s">
        <v>130</v>
      </c>
      <c r="B95">
        <v>156289</v>
      </c>
      <c r="C95" s="29">
        <v>44767</v>
      </c>
      <c r="D95" s="63">
        <v>1770913</v>
      </c>
      <c r="E95" t="s">
        <v>101</v>
      </c>
      <c r="F95" t="s">
        <v>93</v>
      </c>
      <c r="G95" t="s">
        <v>93</v>
      </c>
    </row>
    <row r="96" spans="1:7" hidden="1" x14ac:dyDescent="0.3">
      <c r="A96" t="s">
        <v>130</v>
      </c>
      <c r="B96">
        <v>156287</v>
      </c>
      <c r="C96" s="29">
        <v>44767</v>
      </c>
      <c r="D96" s="63">
        <v>1378869.76</v>
      </c>
      <c r="E96" t="s">
        <v>127</v>
      </c>
      <c r="F96" t="s">
        <v>93</v>
      </c>
      <c r="G96" t="s">
        <v>93</v>
      </c>
    </row>
    <row r="97" spans="1:7" hidden="1" x14ac:dyDescent="0.3">
      <c r="A97" t="s">
        <v>126</v>
      </c>
      <c r="B97">
        <v>162872</v>
      </c>
      <c r="C97" s="29">
        <v>44770</v>
      </c>
      <c r="D97" s="63">
        <v>4448426</v>
      </c>
      <c r="E97" t="s">
        <v>101</v>
      </c>
      <c r="F97" t="s">
        <v>93</v>
      </c>
      <c r="G97" t="s">
        <v>93</v>
      </c>
    </row>
    <row r="98" spans="1:7" hidden="1" x14ac:dyDescent="0.3">
      <c r="A98" t="s">
        <v>126</v>
      </c>
      <c r="B98">
        <v>162866</v>
      </c>
      <c r="C98" s="29">
        <v>44770</v>
      </c>
      <c r="D98" s="63">
        <v>3193548.35</v>
      </c>
      <c r="E98" t="s">
        <v>127</v>
      </c>
      <c r="F98" t="s">
        <v>93</v>
      </c>
      <c r="G98" t="s">
        <v>93</v>
      </c>
    </row>
    <row r="99" spans="1:7" hidden="1" x14ac:dyDescent="0.3">
      <c r="A99" t="s">
        <v>131</v>
      </c>
      <c r="B99">
        <v>161746</v>
      </c>
      <c r="C99" s="29">
        <v>44770</v>
      </c>
      <c r="D99" s="63">
        <v>8554925.6500000004</v>
      </c>
      <c r="E99" t="s">
        <v>127</v>
      </c>
      <c r="F99" t="s">
        <v>93</v>
      </c>
      <c r="G99" t="s">
        <v>93</v>
      </c>
    </row>
    <row r="100" spans="1:7" hidden="1" x14ac:dyDescent="0.3">
      <c r="A100" t="s">
        <v>132</v>
      </c>
      <c r="B100">
        <v>162835</v>
      </c>
      <c r="C100" s="29">
        <v>44770</v>
      </c>
      <c r="D100" s="63">
        <v>3334526.15</v>
      </c>
      <c r="E100" t="s">
        <v>127</v>
      </c>
      <c r="F100" t="s">
        <v>93</v>
      </c>
      <c r="G100" t="s">
        <v>93</v>
      </c>
    </row>
    <row r="101" spans="1:7" hidden="1" x14ac:dyDescent="0.3">
      <c r="A101">
        <v>712022</v>
      </c>
      <c r="B101">
        <v>1979</v>
      </c>
      <c r="C101" s="29">
        <v>44771</v>
      </c>
      <c r="D101" s="63">
        <v>14619.57</v>
      </c>
      <c r="E101" t="s">
        <v>97</v>
      </c>
      <c r="F101" t="s">
        <v>93</v>
      </c>
      <c r="G101" t="s">
        <v>93</v>
      </c>
    </row>
    <row r="102" spans="1:7" hidden="1" x14ac:dyDescent="0.3">
      <c r="A102">
        <v>712022</v>
      </c>
      <c r="B102">
        <v>1978</v>
      </c>
      <c r="C102" s="29">
        <v>44771</v>
      </c>
      <c r="D102" s="63">
        <v>52542.87</v>
      </c>
      <c r="E102" t="s">
        <v>97</v>
      </c>
      <c r="F102" t="s">
        <v>93</v>
      </c>
      <c r="G102" t="s">
        <v>93</v>
      </c>
    </row>
    <row r="103" spans="1:7" hidden="1" x14ac:dyDescent="0.3">
      <c r="A103" t="s">
        <v>91</v>
      </c>
      <c r="B103">
        <v>1066</v>
      </c>
      <c r="C103" s="29">
        <v>44775</v>
      </c>
      <c r="D103" s="63">
        <v>16995.810000000001</v>
      </c>
      <c r="E103" t="s">
        <v>92</v>
      </c>
      <c r="F103" t="s">
        <v>93</v>
      </c>
      <c r="G103" t="s">
        <v>93</v>
      </c>
    </row>
    <row r="104" spans="1:7" hidden="1" x14ac:dyDescent="0.3">
      <c r="A104" t="s">
        <v>128</v>
      </c>
      <c r="B104">
        <v>169594</v>
      </c>
      <c r="C104" s="29">
        <v>44781</v>
      </c>
      <c r="D104" s="63">
        <v>20000000</v>
      </c>
      <c r="E104" t="s">
        <v>101</v>
      </c>
      <c r="F104" t="s">
        <v>93</v>
      </c>
      <c r="G104" t="s">
        <v>93</v>
      </c>
    </row>
    <row r="105" spans="1:7" hidden="1" x14ac:dyDescent="0.3">
      <c r="A105" t="s">
        <v>128</v>
      </c>
      <c r="B105">
        <v>169560</v>
      </c>
      <c r="C105" s="29">
        <v>44781</v>
      </c>
      <c r="D105" s="63">
        <v>19400000</v>
      </c>
      <c r="E105" t="s">
        <v>127</v>
      </c>
      <c r="F105" t="s">
        <v>93</v>
      </c>
      <c r="G105" t="s">
        <v>93</v>
      </c>
    </row>
    <row r="106" spans="1:7" hidden="1" x14ac:dyDescent="0.3">
      <c r="A106" t="s">
        <v>131</v>
      </c>
      <c r="B106">
        <v>170600</v>
      </c>
      <c r="C106" s="29">
        <v>44782</v>
      </c>
      <c r="D106" s="63">
        <v>1591454.8</v>
      </c>
      <c r="E106" t="s">
        <v>127</v>
      </c>
      <c r="F106" t="s">
        <v>93</v>
      </c>
      <c r="G106" t="s">
        <v>93</v>
      </c>
    </row>
    <row r="107" spans="1:7" hidden="1" x14ac:dyDescent="0.3">
      <c r="A107" t="s">
        <v>91</v>
      </c>
      <c r="B107">
        <v>1096</v>
      </c>
      <c r="C107" s="29">
        <v>44783</v>
      </c>
      <c r="D107" s="63">
        <v>16995.810000000001</v>
      </c>
      <c r="E107" t="s">
        <v>92</v>
      </c>
      <c r="F107" t="s">
        <v>93</v>
      </c>
      <c r="G107" t="s">
        <v>93</v>
      </c>
    </row>
    <row r="108" spans="1:7" hidden="1" x14ac:dyDescent="0.3">
      <c r="A108" t="s">
        <v>128</v>
      </c>
      <c r="B108">
        <v>179792</v>
      </c>
      <c r="C108" s="29">
        <v>44792</v>
      </c>
      <c r="D108" s="63">
        <v>11859773</v>
      </c>
      <c r="E108" t="s">
        <v>101</v>
      </c>
      <c r="F108" t="s">
        <v>93</v>
      </c>
      <c r="G108" t="s">
        <v>93</v>
      </c>
    </row>
    <row r="109" spans="1:7" hidden="1" x14ac:dyDescent="0.3">
      <c r="A109" t="s">
        <v>128</v>
      </c>
      <c r="B109">
        <v>179776</v>
      </c>
      <c r="C109" s="29">
        <v>44792</v>
      </c>
      <c r="D109" s="63">
        <v>9234250.2200000007</v>
      </c>
      <c r="E109" t="s">
        <v>127</v>
      </c>
      <c r="F109" t="s">
        <v>93</v>
      </c>
      <c r="G109" t="s">
        <v>93</v>
      </c>
    </row>
    <row r="110" spans="1:7" hidden="1" x14ac:dyDescent="0.3">
      <c r="A110" t="s">
        <v>129</v>
      </c>
      <c r="B110">
        <v>181212</v>
      </c>
      <c r="C110" s="29">
        <v>44797</v>
      </c>
      <c r="D110" s="63">
        <v>4665929</v>
      </c>
      <c r="E110" t="s">
        <v>101</v>
      </c>
      <c r="F110" t="s">
        <v>93</v>
      </c>
      <c r="G110" t="s">
        <v>93</v>
      </c>
    </row>
    <row r="111" spans="1:7" hidden="1" x14ac:dyDescent="0.3">
      <c r="A111" t="s">
        <v>129</v>
      </c>
      <c r="B111">
        <v>181206</v>
      </c>
      <c r="C111" s="29">
        <v>44797</v>
      </c>
      <c r="D111" s="63">
        <v>3632983.62</v>
      </c>
      <c r="E111" t="s">
        <v>127</v>
      </c>
      <c r="F111" t="s">
        <v>93</v>
      </c>
      <c r="G111" t="s">
        <v>93</v>
      </c>
    </row>
    <row r="112" spans="1:7" hidden="1" x14ac:dyDescent="0.3">
      <c r="A112" t="s">
        <v>130</v>
      </c>
      <c r="B112">
        <v>181295</v>
      </c>
      <c r="C112" s="29">
        <v>44797</v>
      </c>
      <c r="D112" s="63">
        <v>1770914</v>
      </c>
      <c r="E112" t="s">
        <v>101</v>
      </c>
      <c r="F112" t="s">
        <v>93</v>
      </c>
      <c r="G112" t="s">
        <v>93</v>
      </c>
    </row>
    <row r="113" spans="1:7" hidden="1" x14ac:dyDescent="0.3">
      <c r="A113" t="s">
        <v>130</v>
      </c>
      <c r="B113">
        <v>181275</v>
      </c>
      <c r="C113" s="29">
        <v>44797</v>
      </c>
      <c r="D113" s="63">
        <v>1378868.76</v>
      </c>
      <c r="E113" t="s">
        <v>127</v>
      </c>
      <c r="F113" t="s">
        <v>93</v>
      </c>
      <c r="G113" t="s">
        <v>93</v>
      </c>
    </row>
    <row r="114" spans="1:7" hidden="1" x14ac:dyDescent="0.3">
      <c r="A114" t="s">
        <v>126</v>
      </c>
      <c r="B114">
        <v>189465</v>
      </c>
      <c r="C114" s="29">
        <v>44802</v>
      </c>
      <c r="D114" s="63">
        <v>4448419</v>
      </c>
      <c r="E114" t="s">
        <v>101</v>
      </c>
      <c r="F114" t="s">
        <v>93</v>
      </c>
      <c r="G114" t="s">
        <v>93</v>
      </c>
    </row>
    <row r="115" spans="1:7" hidden="1" x14ac:dyDescent="0.3">
      <c r="A115" t="s">
        <v>126</v>
      </c>
      <c r="B115">
        <v>189445</v>
      </c>
      <c r="C115" s="29">
        <v>44802</v>
      </c>
      <c r="D115" s="63">
        <v>3224624.29</v>
      </c>
      <c r="E115" t="s">
        <v>127</v>
      </c>
      <c r="F115" t="s">
        <v>93</v>
      </c>
      <c r="G115" t="s">
        <v>93</v>
      </c>
    </row>
    <row r="116" spans="1:7" hidden="1" x14ac:dyDescent="0.3">
      <c r="A116" t="s">
        <v>131</v>
      </c>
      <c r="B116">
        <v>189591</v>
      </c>
      <c r="C116" s="29">
        <v>44802</v>
      </c>
      <c r="D116" s="63">
        <v>6075211.2000000002</v>
      </c>
      <c r="E116" t="s">
        <v>127</v>
      </c>
      <c r="F116" t="s">
        <v>93</v>
      </c>
      <c r="G116" t="s">
        <v>93</v>
      </c>
    </row>
    <row r="117" spans="1:7" hidden="1" x14ac:dyDescent="0.3">
      <c r="A117" t="s">
        <v>132</v>
      </c>
      <c r="B117">
        <v>189633</v>
      </c>
      <c r="C117" s="29">
        <v>44802</v>
      </c>
      <c r="D117" s="63">
        <v>5664983.7800000003</v>
      </c>
      <c r="E117" t="s">
        <v>127</v>
      </c>
      <c r="F117" t="s">
        <v>93</v>
      </c>
      <c r="G117" t="s">
        <v>93</v>
      </c>
    </row>
    <row r="118" spans="1:7" hidden="1" x14ac:dyDescent="0.3">
      <c r="A118" t="s">
        <v>131</v>
      </c>
      <c r="B118">
        <v>190039</v>
      </c>
      <c r="C118" s="29">
        <v>44803</v>
      </c>
      <c r="D118" s="63">
        <v>65831</v>
      </c>
      <c r="E118" t="s">
        <v>127</v>
      </c>
      <c r="F118" t="s">
        <v>93</v>
      </c>
      <c r="G118" t="s">
        <v>93</v>
      </c>
    </row>
    <row r="119" spans="1:7" hidden="1" x14ac:dyDescent="0.3">
      <c r="A119">
        <v>712022</v>
      </c>
      <c r="B119">
        <v>2258</v>
      </c>
      <c r="C119" s="29">
        <v>44804</v>
      </c>
      <c r="D119" s="63">
        <v>13233.72</v>
      </c>
      <c r="E119" t="s">
        <v>97</v>
      </c>
      <c r="F119" t="s">
        <v>93</v>
      </c>
      <c r="G119" t="s">
        <v>93</v>
      </c>
    </row>
    <row r="120" spans="1:7" hidden="1" x14ac:dyDescent="0.3">
      <c r="A120">
        <v>712022</v>
      </c>
      <c r="B120">
        <v>2257</v>
      </c>
      <c r="C120" s="29">
        <v>44804</v>
      </c>
      <c r="D120" s="63">
        <v>35219.61</v>
      </c>
      <c r="E120" t="s">
        <v>97</v>
      </c>
      <c r="F120" t="s">
        <v>93</v>
      </c>
      <c r="G120" t="s">
        <v>93</v>
      </c>
    </row>
    <row r="121" spans="1:7" hidden="1" x14ac:dyDescent="0.3">
      <c r="A121" t="s">
        <v>98</v>
      </c>
      <c r="B121">
        <v>189928</v>
      </c>
      <c r="C121" s="29">
        <v>44804</v>
      </c>
      <c r="D121" s="63">
        <v>2898.32</v>
      </c>
      <c r="E121" t="s">
        <v>99</v>
      </c>
      <c r="F121" t="s">
        <v>93</v>
      </c>
      <c r="G121" t="s">
        <v>93</v>
      </c>
    </row>
    <row r="122" spans="1:7" hidden="1" x14ac:dyDescent="0.3">
      <c r="A122" t="s">
        <v>131</v>
      </c>
      <c r="B122">
        <v>192221</v>
      </c>
      <c r="C122" s="29">
        <v>44804</v>
      </c>
      <c r="D122" s="63">
        <v>2254445.52</v>
      </c>
      <c r="E122" t="s">
        <v>127</v>
      </c>
      <c r="F122" t="s">
        <v>93</v>
      </c>
      <c r="G122" t="s">
        <v>93</v>
      </c>
    </row>
    <row r="123" spans="1:7" hidden="1" x14ac:dyDescent="0.3">
      <c r="A123" t="s">
        <v>131</v>
      </c>
      <c r="B123">
        <v>196905</v>
      </c>
      <c r="C123" s="29">
        <v>44810</v>
      </c>
      <c r="D123" s="63">
        <v>707941.03</v>
      </c>
      <c r="E123" t="s">
        <v>127</v>
      </c>
      <c r="F123" t="s">
        <v>93</v>
      </c>
      <c r="G123" t="s">
        <v>93</v>
      </c>
    </row>
    <row r="124" spans="1:7" hidden="1" x14ac:dyDescent="0.3">
      <c r="A124" t="s">
        <v>128</v>
      </c>
      <c r="B124">
        <v>198356</v>
      </c>
      <c r="C124" s="29">
        <v>44812</v>
      </c>
      <c r="D124" s="63">
        <v>20000000</v>
      </c>
      <c r="E124" t="s">
        <v>101</v>
      </c>
      <c r="F124" t="s">
        <v>93</v>
      </c>
      <c r="G124" t="s">
        <v>93</v>
      </c>
    </row>
    <row r="125" spans="1:7" hidden="1" x14ac:dyDescent="0.3">
      <c r="A125" t="s">
        <v>128</v>
      </c>
      <c r="B125">
        <v>198355</v>
      </c>
      <c r="C125" s="29">
        <v>44812</v>
      </c>
      <c r="D125" s="63">
        <v>19400000</v>
      </c>
      <c r="E125" t="s">
        <v>127</v>
      </c>
      <c r="F125" t="s">
        <v>93</v>
      </c>
      <c r="G125" t="s">
        <v>93</v>
      </c>
    </row>
    <row r="126" spans="1:7" hidden="1" x14ac:dyDescent="0.3">
      <c r="A126" t="s">
        <v>91</v>
      </c>
      <c r="B126">
        <v>1250</v>
      </c>
      <c r="C126" s="29">
        <v>44813</v>
      </c>
      <c r="D126" s="63">
        <v>16995.810000000001</v>
      </c>
      <c r="E126" t="s">
        <v>92</v>
      </c>
      <c r="F126" t="s">
        <v>93</v>
      </c>
      <c r="G126" t="s">
        <v>93</v>
      </c>
    </row>
    <row r="127" spans="1:7" hidden="1" x14ac:dyDescent="0.3">
      <c r="A127" t="s">
        <v>122</v>
      </c>
      <c r="B127">
        <v>202077</v>
      </c>
      <c r="C127" s="29">
        <v>44819</v>
      </c>
      <c r="D127" s="63">
        <v>30903450.25</v>
      </c>
      <c r="E127" t="s">
        <v>101</v>
      </c>
      <c r="F127" t="s">
        <v>93</v>
      </c>
      <c r="G127" t="s">
        <v>93</v>
      </c>
    </row>
    <row r="128" spans="1:7" hidden="1" x14ac:dyDescent="0.3">
      <c r="A128" t="s">
        <v>102</v>
      </c>
      <c r="B128">
        <v>202612</v>
      </c>
      <c r="C128" s="29">
        <v>44820</v>
      </c>
      <c r="D128" s="63">
        <v>1326206.07</v>
      </c>
      <c r="E128" t="s">
        <v>101</v>
      </c>
      <c r="F128" t="s">
        <v>93</v>
      </c>
      <c r="G128" t="s">
        <v>93</v>
      </c>
    </row>
    <row r="129" spans="1:7" hidden="1" x14ac:dyDescent="0.3">
      <c r="A129" t="s">
        <v>103</v>
      </c>
      <c r="B129">
        <v>202588</v>
      </c>
      <c r="C129" s="29">
        <v>44820</v>
      </c>
      <c r="D129" s="63">
        <v>160935.31</v>
      </c>
      <c r="E129" t="s">
        <v>101</v>
      </c>
      <c r="F129" t="s">
        <v>93</v>
      </c>
      <c r="G129" t="s">
        <v>93</v>
      </c>
    </row>
    <row r="130" spans="1:7" hidden="1" x14ac:dyDescent="0.3">
      <c r="A130" t="s">
        <v>104</v>
      </c>
      <c r="B130">
        <v>202684</v>
      </c>
      <c r="C130" s="29">
        <v>44820</v>
      </c>
      <c r="D130" s="63">
        <v>270037.92</v>
      </c>
      <c r="E130" t="s">
        <v>101</v>
      </c>
      <c r="F130" t="s">
        <v>93</v>
      </c>
      <c r="G130" t="s">
        <v>93</v>
      </c>
    </row>
    <row r="131" spans="1:7" hidden="1" x14ac:dyDescent="0.3">
      <c r="A131" t="s">
        <v>107</v>
      </c>
      <c r="B131">
        <v>202536</v>
      </c>
      <c r="C131" s="29">
        <v>44820</v>
      </c>
      <c r="D131" s="63">
        <v>857291.6</v>
      </c>
      <c r="E131" t="s">
        <v>101</v>
      </c>
      <c r="F131" t="s">
        <v>93</v>
      </c>
      <c r="G131" t="s">
        <v>93</v>
      </c>
    </row>
    <row r="132" spans="1:7" hidden="1" x14ac:dyDescent="0.3">
      <c r="A132" t="s">
        <v>108</v>
      </c>
      <c r="B132">
        <v>202651</v>
      </c>
      <c r="C132" s="29">
        <v>44820</v>
      </c>
      <c r="D132" s="63">
        <v>496062.69</v>
      </c>
      <c r="E132" t="s">
        <v>101</v>
      </c>
      <c r="F132" t="s">
        <v>93</v>
      </c>
      <c r="G132" t="s">
        <v>93</v>
      </c>
    </row>
    <row r="133" spans="1:7" hidden="1" x14ac:dyDescent="0.3">
      <c r="A133" t="s">
        <v>111</v>
      </c>
      <c r="B133">
        <v>202516</v>
      </c>
      <c r="C133" s="29">
        <v>44820</v>
      </c>
      <c r="D133" s="63">
        <v>853504.76</v>
      </c>
      <c r="E133" t="s">
        <v>101</v>
      </c>
      <c r="F133" t="s">
        <v>93</v>
      </c>
      <c r="G133" t="s">
        <v>93</v>
      </c>
    </row>
    <row r="134" spans="1:7" hidden="1" x14ac:dyDescent="0.3">
      <c r="A134" t="s">
        <v>115</v>
      </c>
      <c r="B134">
        <v>202553</v>
      </c>
      <c r="C134" s="29">
        <v>44820</v>
      </c>
      <c r="D134" s="63">
        <v>545969.15</v>
      </c>
      <c r="E134" t="s">
        <v>101</v>
      </c>
      <c r="F134" t="s">
        <v>93</v>
      </c>
      <c r="G134" t="s">
        <v>93</v>
      </c>
    </row>
    <row r="135" spans="1:7" hidden="1" x14ac:dyDescent="0.3">
      <c r="A135" t="s">
        <v>116</v>
      </c>
      <c r="B135">
        <v>202717</v>
      </c>
      <c r="C135" s="29">
        <v>44820</v>
      </c>
      <c r="D135" s="63">
        <v>2918867.99</v>
      </c>
      <c r="E135" t="s">
        <v>101</v>
      </c>
      <c r="F135" t="s">
        <v>93</v>
      </c>
      <c r="G135" t="s">
        <v>93</v>
      </c>
    </row>
    <row r="136" spans="1:7" hidden="1" x14ac:dyDescent="0.3">
      <c r="A136" t="s">
        <v>117</v>
      </c>
      <c r="B136">
        <v>202784</v>
      </c>
      <c r="C136" s="29">
        <v>44820</v>
      </c>
      <c r="D136" s="63">
        <v>3934957.84</v>
      </c>
      <c r="E136" t="s">
        <v>101</v>
      </c>
      <c r="F136" t="s">
        <v>93</v>
      </c>
      <c r="G136" t="s">
        <v>93</v>
      </c>
    </row>
    <row r="137" spans="1:7" hidden="1" x14ac:dyDescent="0.3">
      <c r="A137" t="s">
        <v>100</v>
      </c>
      <c r="B137">
        <v>204413</v>
      </c>
      <c r="C137" s="29">
        <v>44823</v>
      </c>
      <c r="D137" s="63">
        <v>4277143.88</v>
      </c>
      <c r="E137" t="s">
        <v>101</v>
      </c>
      <c r="F137" t="s">
        <v>93</v>
      </c>
      <c r="G137" t="s">
        <v>93</v>
      </c>
    </row>
    <row r="138" spans="1:7" hidden="1" x14ac:dyDescent="0.3">
      <c r="A138" t="s">
        <v>105</v>
      </c>
      <c r="B138">
        <v>204308</v>
      </c>
      <c r="C138" s="29">
        <v>44823</v>
      </c>
      <c r="D138" s="63">
        <v>142219.72</v>
      </c>
      <c r="E138" t="s">
        <v>101</v>
      </c>
      <c r="F138" t="s">
        <v>93</v>
      </c>
      <c r="G138" t="s">
        <v>93</v>
      </c>
    </row>
    <row r="139" spans="1:7" hidden="1" x14ac:dyDescent="0.3">
      <c r="A139" t="s">
        <v>106</v>
      </c>
      <c r="B139">
        <v>204170</v>
      </c>
      <c r="C139" s="29">
        <v>44823</v>
      </c>
      <c r="D139" s="63">
        <v>1146999.1599999999</v>
      </c>
      <c r="E139" t="s">
        <v>101</v>
      </c>
      <c r="F139" t="s">
        <v>93</v>
      </c>
      <c r="G139" t="s">
        <v>93</v>
      </c>
    </row>
    <row r="140" spans="1:7" hidden="1" x14ac:dyDescent="0.3">
      <c r="A140" t="s">
        <v>109</v>
      </c>
      <c r="B140">
        <v>204299</v>
      </c>
      <c r="C140" s="29">
        <v>44823</v>
      </c>
      <c r="D140" s="63">
        <v>2654037.2799999998</v>
      </c>
      <c r="E140" t="s">
        <v>101</v>
      </c>
      <c r="F140" t="s">
        <v>93</v>
      </c>
      <c r="G140" t="s">
        <v>93</v>
      </c>
    </row>
    <row r="141" spans="1:7" hidden="1" x14ac:dyDescent="0.3">
      <c r="A141" t="s">
        <v>110</v>
      </c>
      <c r="B141">
        <v>203797</v>
      </c>
      <c r="C141" s="29">
        <v>44823</v>
      </c>
      <c r="D141" s="63">
        <v>2094749.59</v>
      </c>
      <c r="E141" t="s">
        <v>101</v>
      </c>
      <c r="F141" t="s">
        <v>93</v>
      </c>
      <c r="G141" t="s">
        <v>93</v>
      </c>
    </row>
    <row r="142" spans="1:7" hidden="1" x14ac:dyDescent="0.3">
      <c r="A142" t="s">
        <v>112</v>
      </c>
      <c r="B142">
        <v>204395</v>
      </c>
      <c r="C142" s="29">
        <v>44823</v>
      </c>
      <c r="D142" s="63">
        <v>1854157.74</v>
      </c>
      <c r="E142" t="s">
        <v>101</v>
      </c>
      <c r="F142" t="s">
        <v>93</v>
      </c>
      <c r="G142" t="s">
        <v>93</v>
      </c>
    </row>
    <row r="143" spans="1:7" hidden="1" x14ac:dyDescent="0.3">
      <c r="A143" t="s">
        <v>113</v>
      </c>
      <c r="B143">
        <v>204370</v>
      </c>
      <c r="C143" s="29">
        <v>44823</v>
      </c>
      <c r="D143" s="63">
        <v>316392.74</v>
      </c>
      <c r="E143" t="s">
        <v>101</v>
      </c>
      <c r="F143" t="s">
        <v>93</v>
      </c>
      <c r="G143" t="s">
        <v>93</v>
      </c>
    </row>
    <row r="144" spans="1:7" hidden="1" x14ac:dyDescent="0.3">
      <c r="A144" t="s">
        <v>114</v>
      </c>
      <c r="B144">
        <v>204115</v>
      </c>
      <c r="C144" s="29">
        <v>44823</v>
      </c>
      <c r="D144" s="63">
        <v>618751.06999999995</v>
      </c>
      <c r="E144" t="s">
        <v>101</v>
      </c>
      <c r="F144" t="s">
        <v>93</v>
      </c>
      <c r="G144" t="s">
        <v>93</v>
      </c>
    </row>
    <row r="145" spans="1:7" hidden="1" x14ac:dyDescent="0.3">
      <c r="A145" t="s">
        <v>118</v>
      </c>
      <c r="B145">
        <v>203868</v>
      </c>
      <c r="C145" s="29">
        <v>44823</v>
      </c>
      <c r="D145" s="63">
        <v>2577822.79</v>
      </c>
      <c r="E145" t="s">
        <v>101</v>
      </c>
      <c r="F145" t="s">
        <v>93</v>
      </c>
      <c r="G145" t="s">
        <v>93</v>
      </c>
    </row>
    <row r="146" spans="1:7" hidden="1" x14ac:dyDescent="0.3">
      <c r="A146" t="s">
        <v>120</v>
      </c>
      <c r="B146">
        <v>204275</v>
      </c>
      <c r="C146" s="29">
        <v>44823</v>
      </c>
      <c r="D146" s="63">
        <v>2507169.67</v>
      </c>
      <c r="E146" t="s">
        <v>101</v>
      </c>
      <c r="F146" t="s">
        <v>93</v>
      </c>
      <c r="G146" t="s">
        <v>93</v>
      </c>
    </row>
    <row r="147" spans="1:7" hidden="1" x14ac:dyDescent="0.3">
      <c r="A147" t="s">
        <v>121</v>
      </c>
      <c r="B147">
        <v>204262</v>
      </c>
      <c r="C147" s="29">
        <v>44823</v>
      </c>
      <c r="D147" s="63">
        <v>2207932.4700000002</v>
      </c>
      <c r="E147" t="s">
        <v>101</v>
      </c>
      <c r="F147" t="s">
        <v>93</v>
      </c>
      <c r="G147" t="s">
        <v>93</v>
      </c>
    </row>
    <row r="148" spans="1:7" hidden="1" x14ac:dyDescent="0.3">
      <c r="A148" t="s">
        <v>123</v>
      </c>
      <c r="B148">
        <v>204385</v>
      </c>
      <c r="C148" s="29">
        <v>44823</v>
      </c>
      <c r="D148" s="63">
        <v>1420138.44</v>
      </c>
      <c r="E148" t="s">
        <v>101</v>
      </c>
      <c r="F148" t="s">
        <v>93</v>
      </c>
      <c r="G148" t="s">
        <v>93</v>
      </c>
    </row>
    <row r="149" spans="1:7" hidden="1" x14ac:dyDescent="0.3">
      <c r="A149" t="s">
        <v>124</v>
      </c>
      <c r="B149">
        <v>203955</v>
      </c>
      <c r="C149" s="29">
        <v>44823</v>
      </c>
      <c r="D149" s="63">
        <v>1815866.17</v>
      </c>
      <c r="E149" t="s">
        <v>101</v>
      </c>
      <c r="F149" t="s">
        <v>93</v>
      </c>
      <c r="G149" t="s">
        <v>93</v>
      </c>
    </row>
    <row r="150" spans="1:7" hidden="1" x14ac:dyDescent="0.3">
      <c r="A150" t="s">
        <v>125</v>
      </c>
      <c r="B150">
        <v>204357</v>
      </c>
      <c r="C150" s="29">
        <v>44823</v>
      </c>
      <c r="D150" s="63">
        <v>1714476.52</v>
      </c>
      <c r="E150" t="s">
        <v>101</v>
      </c>
      <c r="F150" t="s">
        <v>93</v>
      </c>
      <c r="G150" t="s">
        <v>93</v>
      </c>
    </row>
    <row r="151" spans="1:7" hidden="1" x14ac:dyDescent="0.3">
      <c r="A151" t="s">
        <v>133</v>
      </c>
      <c r="B151">
        <v>204403</v>
      </c>
      <c r="C151" s="29">
        <v>44823</v>
      </c>
      <c r="D151" s="63">
        <v>1254812.58</v>
      </c>
      <c r="E151" t="s">
        <v>101</v>
      </c>
      <c r="F151" t="s">
        <v>93</v>
      </c>
      <c r="G151" t="s">
        <v>93</v>
      </c>
    </row>
    <row r="152" spans="1:7" hidden="1" x14ac:dyDescent="0.3">
      <c r="A152" t="s">
        <v>119</v>
      </c>
      <c r="B152">
        <v>205137</v>
      </c>
      <c r="C152" s="29">
        <v>44824</v>
      </c>
      <c r="D152" s="63">
        <v>1319290.5</v>
      </c>
      <c r="E152" t="s">
        <v>101</v>
      </c>
      <c r="F152" t="s">
        <v>93</v>
      </c>
      <c r="G152" t="s">
        <v>93</v>
      </c>
    </row>
    <row r="153" spans="1:7" hidden="1" x14ac:dyDescent="0.3">
      <c r="A153" t="s">
        <v>128</v>
      </c>
      <c r="B153">
        <v>215672</v>
      </c>
      <c r="C153" s="29">
        <v>44832</v>
      </c>
      <c r="D153" s="63">
        <v>22745036.25</v>
      </c>
      <c r="E153" t="s">
        <v>101</v>
      </c>
      <c r="F153" t="s">
        <v>93</v>
      </c>
      <c r="G153" t="s">
        <v>93</v>
      </c>
    </row>
    <row r="154" spans="1:7" hidden="1" x14ac:dyDescent="0.3">
      <c r="A154" t="s">
        <v>128</v>
      </c>
      <c r="B154">
        <v>215633</v>
      </c>
      <c r="C154" s="29">
        <v>44832</v>
      </c>
      <c r="D154" s="63">
        <v>10367662.59</v>
      </c>
      <c r="E154" t="s">
        <v>127</v>
      </c>
      <c r="F154" t="s">
        <v>93</v>
      </c>
      <c r="G154" t="s">
        <v>93</v>
      </c>
    </row>
    <row r="155" spans="1:7" hidden="1" x14ac:dyDescent="0.3">
      <c r="A155" t="s">
        <v>129</v>
      </c>
      <c r="B155">
        <v>215825</v>
      </c>
      <c r="C155" s="29">
        <v>44832</v>
      </c>
      <c r="D155" s="63">
        <v>3024623.5</v>
      </c>
      <c r="E155" t="s">
        <v>127</v>
      </c>
      <c r="F155" t="s">
        <v>93</v>
      </c>
      <c r="G155" t="s">
        <v>93</v>
      </c>
    </row>
    <row r="156" spans="1:7" hidden="1" x14ac:dyDescent="0.3">
      <c r="A156" t="s">
        <v>130</v>
      </c>
      <c r="B156">
        <v>215950</v>
      </c>
      <c r="C156" s="29">
        <v>44832</v>
      </c>
      <c r="D156" s="63">
        <v>1147969.92</v>
      </c>
      <c r="E156" t="s">
        <v>127</v>
      </c>
      <c r="F156" t="s">
        <v>93</v>
      </c>
      <c r="G156" t="s">
        <v>93</v>
      </c>
    </row>
    <row r="157" spans="1:7" hidden="1" x14ac:dyDescent="0.3">
      <c r="A157">
        <v>712022</v>
      </c>
      <c r="B157">
        <v>2541</v>
      </c>
      <c r="C157" s="29">
        <v>44834</v>
      </c>
      <c r="D157" s="63">
        <v>13233.72</v>
      </c>
      <c r="E157" t="s">
        <v>97</v>
      </c>
      <c r="F157" t="s">
        <v>93</v>
      </c>
      <c r="G157" t="s">
        <v>93</v>
      </c>
    </row>
    <row r="158" spans="1:7" hidden="1" x14ac:dyDescent="0.3">
      <c r="A158">
        <v>712022</v>
      </c>
      <c r="B158">
        <v>2540</v>
      </c>
      <c r="C158" s="29">
        <v>44834</v>
      </c>
      <c r="D158" s="63">
        <v>35219.61</v>
      </c>
      <c r="E158" t="s">
        <v>97</v>
      </c>
      <c r="F158" t="s">
        <v>93</v>
      </c>
      <c r="G158" t="s">
        <v>93</v>
      </c>
    </row>
    <row r="159" spans="1:7" hidden="1" x14ac:dyDescent="0.3">
      <c r="A159" t="s">
        <v>128</v>
      </c>
      <c r="B159">
        <v>219197</v>
      </c>
      <c r="C159" s="29">
        <v>44834</v>
      </c>
      <c r="D159" s="63">
        <v>1860409.75</v>
      </c>
      <c r="E159" t="s">
        <v>101</v>
      </c>
      <c r="F159" t="s">
        <v>93</v>
      </c>
      <c r="G159" t="s">
        <v>93</v>
      </c>
    </row>
    <row r="160" spans="1:7" hidden="1" x14ac:dyDescent="0.3">
      <c r="A160" t="s">
        <v>129</v>
      </c>
      <c r="B160">
        <v>219226</v>
      </c>
      <c r="C160" s="29">
        <v>44834</v>
      </c>
      <c r="D160" s="63">
        <v>7178302</v>
      </c>
      <c r="E160" t="s">
        <v>101</v>
      </c>
      <c r="F160" t="s">
        <v>93</v>
      </c>
      <c r="G160" t="s">
        <v>93</v>
      </c>
    </row>
    <row r="161" spans="1:7" hidden="1" x14ac:dyDescent="0.3">
      <c r="A161" t="s">
        <v>130</v>
      </c>
      <c r="B161">
        <v>219253</v>
      </c>
      <c r="C161" s="29">
        <v>44834</v>
      </c>
      <c r="D161" s="63">
        <v>2724464</v>
      </c>
      <c r="E161" t="s">
        <v>101</v>
      </c>
      <c r="F161" t="s">
        <v>93</v>
      </c>
      <c r="G161" t="s">
        <v>93</v>
      </c>
    </row>
    <row r="162" spans="1:7" hidden="1" x14ac:dyDescent="0.3">
      <c r="A162" t="s">
        <v>126</v>
      </c>
      <c r="B162">
        <v>223891</v>
      </c>
      <c r="C162" s="29">
        <v>44840</v>
      </c>
      <c r="D162" s="63">
        <v>6843670</v>
      </c>
      <c r="E162" t="s">
        <v>101</v>
      </c>
      <c r="F162" t="s">
        <v>93</v>
      </c>
      <c r="G162" t="s">
        <v>93</v>
      </c>
    </row>
    <row r="163" spans="1:7" hidden="1" x14ac:dyDescent="0.3">
      <c r="A163" t="s">
        <v>126</v>
      </c>
      <c r="B163">
        <v>223888</v>
      </c>
      <c r="C163" s="29">
        <v>44840</v>
      </c>
      <c r="D163" s="63">
        <v>2414195.36</v>
      </c>
      <c r="E163" t="s">
        <v>127</v>
      </c>
      <c r="F163" t="s">
        <v>93</v>
      </c>
      <c r="G163" t="s">
        <v>93</v>
      </c>
    </row>
    <row r="164" spans="1:7" hidden="1" x14ac:dyDescent="0.3">
      <c r="A164" t="s">
        <v>131</v>
      </c>
      <c r="B164">
        <v>223815</v>
      </c>
      <c r="C164" s="29">
        <v>44840</v>
      </c>
      <c r="D164" s="63">
        <v>309241.59999999998</v>
      </c>
      <c r="E164" t="s">
        <v>127</v>
      </c>
      <c r="F164" t="s">
        <v>93</v>
      </c>
      <c r="G164" t="s">
        <v>93</v>
      </c>
    </row>
    <row r="165" spans="1:7" hidden="1" x14ac:dyDescent="0.3">
      <c r="A165" t="s">
        <v>131</v>
      </c>
      <c r="B165">
        <v>223814</v>
      </c>
      <c r="C165" s="29">
        <v>44840</v>
      </c>
      <c r="D165" s="63">
        <v>2254445.52</v>
      </c>
      <c r="E165" t="s">
        <v>127</v>
      </c>
      <c r="F165" t="s">
        <v>93</v>
      </c>
      <c r="G165" t="s">
        <v>93</v>
      </c>
    </row>
    <row r="166" spans="1:7" hidden="1" x14ac:dyDescent="0.3">
      <c r="A166" t="s">
        <v>131</v>
      </c>
      <c r="B166">
        <v>223812</v>
      </c>
      <c r="C166" s="29">
        <v>44840</v>
      </c>
      <c r="D166" s="63">
        <v>5877610.4299999997</v>
      </c>
      <c r="E166" t="s">
        <v>127</v>
      </c>
      <c r="F166" t="s">
        <v>93</v>
      </c>
      <c r="G166" t="s">
        <v>93</v>
      </c>
    </row>
    <row r="167" spans="1:7" hidden="1" x14ac:dyDescent="0.3">
      <c r="A167" t="s">
        <v>132</v>
      </c>
      <c r="B167">
        <v>223766</v>
      </c>
      <c r="C167" s="29">
        <v>44840</v>
      </c>
      <c r="D167" s="63">
        <v>4241656.42</v>
      </c>
      <c r="E167" t="s">
        <v>127</v>
      </c>
      <c r="F167" t="s">
        <v>93</v>
      </c>
      <c r="G167" t="s">
        <v>93</v>
      </c>
    </row>
    <row r="168" spans="1:7" hidden="1" x14ac:dyDescent="0.3">
      <c r="A168" t="s">
        <v>128</v>
      </c>
      <c r="B168">
        <v>230803</v>
      </c>
      <c r="C168" s="29">
        <v>44853</v>
      </c>
      <c r="D168" s="63">
        <v>24500000</v>
      </c>
      <c r="E168" t="s">
        <v>101</v>
      </c>
      <c r="F168" t="s">
        <v>93</v>
      </c>
      <c r="G168" t="s">
        <v>93</v>
      </c>
    </row>
    <row r="169" spans="1:7" hidden="1" x14ac:dyDescent="0.3">
      <c r="A169" t="s">
        <v>128</v>
      </c>
      <c r="B169">
        <v>230799</v>
      </c>
      <c r="C169" s="29">
        <v>44853</v>
      </c>
      <c r="D169" s="63">
        <v>23765000</v>
      </c>
      <c r="E169" t="s">
        <v>127</v>
      </c>
      <c r="F169" t="s">
        <v>93</v>
      </c>
      <c r="G169" t="s">
        <v>93</v>
      </c>
    </row>
    <row r="170" spans="1:7" hidden="1" x14ac:dyDescent="0.3">
      <c r="A170" t="s">
        <v>91</v>
      </c>
      <c r="B170">
        <v>1526</v>
      </c>
      <c r="C170" s="29">
        <v>44858</v>
      </c>
      <c r="D170" s="63">
        <v>16995.810000000001</v>
      </c>
      <c r="E170" t="s">
        <v>92</v>
      </c>
      <c r="F170" t="s">
        <v>93</v>
      </c>
      <c r="G170" t="s">
        <v>93</v>
      </c>
    </row>
    <row r="171" spans="1:7" hidden="1" x14ac:dyDescent="0.3">
      <c r="A171">
        <v>712022</v>
      </c>
      <c r="B171">
        <v>2891</v>
      </c>
      <c r="C171" s="29">
        <v>44865</v>
      </c>
      <c r="D171" s="63">
        <v>15118.07</v>
      </c>
      <c r="E171" t="s">
        <v>97</v>
      </c>
      <c r="F171" t="s">
        <v>93</v>
      </c>
      <c r="G171" t="s">
        <v>93</v>
      </c>
    </row>
    <row r="172" spans="1:7" hidden="1" x14ac:dyDescent="0.3">
      <c r="A172">
        <v>712022</v>
      </c>
      <c r="B172">
        <v>2890</v>
      </c>
      <c r="C172" s="29">
        <v>44865</v>
      </c>
      <c r="D172" s="63">
        <v>40234.550000000003</v>
      </c>
      <c r="E172" t="s">
        <v>97</v>
      </c>
      <c r="F172" t="s">
        <v>93</v>
      </c>
      <c r="G172" t="s">
        <v>93</v>
      </c>
    </row>
    <row r="173" spans="1:7" hidden="1" x14ac:dyDescent="0.3">
      <c r="A173" t="s">
        <v>126</v>
      </c>
      <c r="B173">
        <v>246820</v>
      </c>
      <c r="C173" s="29">
        <v>44866</v>
      </c>
      <c r="D173" s="63">
        <v>6121736</v>
      </c>
      <c r="E173" t="s">
        <v>101</v>
      </c>
      <c r="F173" t="s">
        <v>93</v>
      </c>
      <c r="G173" t="s">
        <v>93</v>
      </c>
    </row>
    <row r="174" spans="1:7" hidden="1" x14ac:dyDescent="0.3">
      <c r="A174" t="s">
        <v>126</v>
      </c>
      <c r="B174">
        <v>246819</v>
      </c>
      <c r="C174" s="29">
        <v>44866</v>
      </c>
      <c r="D174" s="63">
        <v>1611488.46</v>
      </c>
      <c r="E174" t="s">
        <v>127</v>
      </c>
      <c r="F174" t="s">
        <v>93</v>
      </c>
      <c r="G174" t="s">
        <v>93</v>
      </c>
    </row>
    <row r="175" spans="1:7" hidden="1" x14ac:dyDescent="0.3">
      <c r="A175" t="s">
        <v>128</v>
      </c>
      <c r="B175">
        <v>246824</v>
      </c>
      <c r="C175" s="29">
        <v>44866</v>
      </c>
      <c r="D175" s="63">
        <v>22009836</v>
      </c>
      <c r="E175" t="s">
        <v>101</v>
      </c>
      <c r="F175" t="s">
        <v>93</v>
      </c>
      <c r="G175" t="s">
        <v>93</v>
      </c>
    </row>
    <row r="176" spans="1:7" hidden="1" x14ac:dyDescent="0.3">
      <c r="A176" t="s">
        <v>128</v>
      </c>
      <c r="B176">
        <v>246823</v>
      </c>
      <c r="C176" s="29">
        <v>44866</v>
      </c>
      <c r="D176" s="63">
        <v>7688367.0999999996</v>
      </c>
      <c r="E176" t="s">
        <v>127</v>
      </c>
      <c r="F176" t="s">
        <v>93</v>
      </c>
      <c r="G176" t="s">
        <v>93</v>
      </c>
    </row>
    <row r="177" spans="1:7" hidden="1" x14ac:dyDescent="0.3">
      <c r="A177" t="s">
        <v>129</v>
      </c>
      <c r="B177">
        <v>246814</v>
      </c>
      <c r="C177" s="29">
        <v>44866</v>
      </c>
      <c r="D177" s="63">
        <v>6269554</v>
      </c>
      <c r="E177" t="s">
        <v>101</v>
      </c>
      <c r="F177" t="s">
        <v>93</v>
      </c>
      <c r="G177" t="s">
        <v>93</v>
      </c>
    </row>
    <row r="178" spans="1:7" hidden="1" x14ac:dyDescent="0.3">
      <c r="A178" t="s">
        <v>129</v>
      </c>
      <c r="B178">
        <v>246813</v>
      </c>
      <c r="C178" s="29">
        <v>44866</v>
      </c>
      <c r="D178" s="63">
        <v>2394489.25</v>
      </c>
      <c r="E178" t="s">
        <v>127</v>
      </c>
      <c r="F178" t="s">
        <v>93</v>
      </c>
      <c r="G178" t="s">
        <v>93</v>
      </c>
    </row>
    <row r="179" spans="1:7" hidden="1" x14ac:dyDescent="0.3">
      <c r="A179" t="s">
        <v>130</v>
      </c>
      <c r="B179">
        <v>246818</v>
      </c>
      <c r="C179" s="29">
        <v>44866</v>
      </c>
      <c r="D179" s="63">
        <v>2437062</v>
      </c>
      <c r="E179" t="s">
        <v>101</v>
      </c>
      <c r="F179" t="s">
        <v>93</v>
      </c>
      <c r="G179" t="s">
        <v>93</v>
      </c>
    </row>
    <row r="180" spans="1:7" hidden="1" x14ac:dyDescent="0.3">
      <c r="A180" t="s">
        <v>130</v>
      </c>
      <c r="B180">
        <v>246816</v>
      </c>
      <c r="C180" s="29">
        <v>44866</v>
      </c>
      <c r="D180" s="63">
        <v>851302.39</v>
      </c>
      <c r="E180" t="s">
        <v>127</v>
      </c>
      <c r="F180" t="s">
        <v>93</v>
      </c>
      <c r="G180" t="s">
        <v>93</v>
      </c>
    </row>
    <row r="181" spans="1:7" hidden="1" x14ac:dyDescent="0.3">
      <c r="A181" t="s">
        <v>131</v>
      </c>
      <c r="B181">
        <v>254042</v>
      </c>
      <c r="C181" s="29">
        <v>44875</v>
      </c>
      <c r="D181" s="63">
        <v>1948758.08</v>
      </c>
      <c r="E181" t="s">
        <v>127</v>
      </c>
      <c r="F181" t="s">
        <v>93</v>
      </c>
      <c r="G181" t="s">
        <v>93</v>
      </c>
    </row>
    <row r="182" spans="1:7" hidden="1" x14ac:dyDescent="0.3">
      <c r="A182" t="s">
        <v>131</v>
      </c>
      <c r="B182">
        <v>254038</v>
      </c>
      <c r="C182" s="29">
        <v>44875</v>
      </c>
      <c r="D182" s="63">
        <v>2254445.52</v>
      </c>
      <c r="E182" t="s">
        <v>127</v>
      </c>
      <c r="F182" t="s">
        <v>93</v>
      </c>
      <c r="G182" t="s">
        <v>93</v>
      </c>
    </row>
    <row r="183" spans="1:7" hidden="1" x14ac:dyDescent="0.3">
      <c r="A183" t="s">
        <v>131</v>
      </c>
      <c r="B183">
        <v>254036</v>
      </c>
      <c r="C183" s="29">
        <v>44875</v>
      </c>
      <c r="D183" s="63">
        <v>5732059.5</v>
      </c>
      <c r="E183" t="s">
        <v>127</v>
      </c>
      <c r="F183" t="s">
        <v>93</v>
      </c>
      <c r="G183" t="s">
        <v>93</v>
      </c>
    </row>
    <row r="184" spans="1:7" hidden="1" x14ac:dyDescent="0.3">
      <c r="A184" t="s">
        <v>128</v>
      </c>
      <c r="B184">
        <v>253973</v>
      </c>
      <c r="C184" s="29">
        <v>44876</v>
      </c>
      <c r="D184" s="63">
        <v>24500000</v>
      </c>
      <c r="E184" t="s">
        <v>101</v>
      </c>
      <c r="F184" t="s">
        <v>93</v>
      </c>
      <c r="G184" t="s">
        <v>93</v>
      </c>
    </row>
    <row r="185" spans="1:7" hidden="1" x14ac:dyDescent="0.3">
      <c r="A185" t="s">
        <v>128</v>
      </c>
      <c r="B185">
        <v>253967</v>
      </c>
      <c r="C185" s="29">
        <v>44876</v>
      </c>
      <c r="D185" s="63">
        <v>23765000</v>
      </c>
      <c r="E185" t="s">
        <v>127</v>
      </c>
      <c r="F185" t="s">
        <v>93</v>
      </c>
      <c r="G185" t="s">
        <v>93</v>
      </c>
    </row>
    <row r="186" spans="1:7" hidden="1" x14ac:dyDescent="0.3">
      <c r="A186" t="s">
        <v>128</v>
      </c>
      <c r="B186">
        <v>272386</v>
      </c>
      <c r="C186" s="29">
        <v>44894</v>
      </c>
      <c r="D186" s="63">
        <v>9672656.4399999995</v>
      </c>
      <c r="E186" t="s">
        <v>101</v>
      </c>
      <c r="F186" t="s">
        <v>93</v>
      </c>
      <c r="G186" t="s">
        <v>93</v>
      </c>
    </row>
    <row r="187" spans="1:7" hidden="1" x14ac:dyDescent="0.3">
      <c r="A187" t="s">
        <v>128</v>
      </c>
      <c r="B187">
        <v>272381</v>
      </c>
      <c r="C187" s="29">
        <v>44894</v>
      </c>
      <c r="D187" s="63">
        <v>12337179.560000001</v>
      </c>
      <c r="E187" t="s">
        <v>101</v>
      </c>
      <c r="F187" t="s">
        <v>93</v>
      </c>
      <c r="G187" t="s">
        <v>93</v>
      </c>
    </row>
    <row r="188" spans="1:7" hidden="1" x14ac:dyDescent="0.3">
      <c r="A188" t="s">
        <v>128</v>
      </c>
      <c r="B188">
        <v>272377</v>
      </c>
      <c r="C188" s="29">
        <v>44894</v>
      </c>
      <c r="D188" s="63">
        <v>7688367.0999999996</v>
      </c>
      <c r="E188" t="s">
        <v>127</v>
      </c>
      <c r="F188" t="s">
        <v>93</v>
      </c>
      <c r="G188" t="s">
        <v>93</v>
      </c>
    </row>
    <row r="189" spans="1:7" hidden="1" x14ac:dyDescent="0.3">
      <c r="A189" t="s">
        <v>129</v>
      </c>
      <c r="B189">
        <v>272221</v>
      </c>
      <c r="C189" s="29">
        <v>44894</v>
      </c>
      <c r="D189" s="63">
        <v>6276402</v>
      </c>
      <c r="E189" t="s">
        <v>101</v>
      </c>
      <c r="F189" t="s">
        <v>93</v>
      </c>
      <c r="G189" t="s">
        <v>93</v>
      </c>
    </row>
    <row r="190" spans="1:7" hidden="1" x14ac:dyDescent="0.3">
      <c r="A190" t="s">
        <v>129</v>
      </c>
      <c r="B190">
        <v>272209</v>
      </c>
      <c r="C190" s="29">
        <v>44894</v>
      </c>
      <c r="D190" s="63">
        <v>2387642.2400000002</v>
      </c>
      <c r="E190" t="s">
        <v>127</v>
      </c>
      <c r="F190" t="s">
        <v>93</v>
      </c>
      <c r="G190" t="s">
        <v>93</v>
      </c>
    </row>
    <row r="191" spans="1:7" hidden="1" x14ac:dyDescent="0.3">
      <c r="A191" t="s">
        <v>130</v>
      </c>
      <c r="B191">
        <v>272303</v>
      </c>
      <c r="C191" s="29">
        <v>44894</v>
      </c>
      <c r="D191" s="63">
        <v>2437061</v>
      </c>
      <c r="E191" t="s">
        <v>101</v>
      </c>
      <c r="F191" t="s">
        <v>93</v>
      </c>
      <c r="G191" t="s">
        <v>93</v>
      </c>
    </row>
    <row r="192" spans="1:7" hidden="1" x14ac:dyDescent="0.3">
      <c r="A192" t="s">
        <v>130</v>
      </c>
      <c r="B192">
        <v>272298</v>
      </c>
      <c r="C192" s="29">
        <v>44894</v>
      </c>
      <c r="D192" s="63">
        <v>851302.40000000002</v>
      </c>
      <c r="E192" t="s">
        <v>127</v>
      </c>
      <c r="F192" t="s">
        <v>93</v>
      </c>
      <c r="G192" t="s">
        <v>93</v>
      </c>
    </row>
    <row r="193" spans="1:7" hidden="1" x14ac:dyDescent="0.3">
      <c r="A193">
        <v>712022</v>
      </c>
      <c r="B193">
        <v>3172</v>
      </c>
      <c r="C193" s="29">
        <v>44895</v>
      </c>
      <c r="D193" s="63">
        <v>17993.79</v>
      </c>
      <c r="E193" t="s">
        <v>97</v>
      </c>
      <c r="F193" t="s">
        <v>93</v>
      </c>
      <c r="G193" t="s">
        <v>93</v>
      </c>
    </row>
    <row r="194" spans="1:7" hidden="1" x14ac:dyDescent="0.3">
      <c r="A194">
        <v>712022</v>
      </c>
      <c r="B194">
        <v>3171</v>
      </c>
      <c r="C194" s="29">
        <v>44895</v>
      </c>
      <c r="D194" s="63">
        <v>49426.5</v>
      </c>
      <c r="E194" t="s">
        <v>97</v>
      </c>
      <c r="F194" t="s">
        <v>93</v>
      </c>
      <c r="G194" t="s">
        <v>93</v>
      </c>
    </row>
    <row r="195" spans="1:7" hidden="1" x14ac:dyDescent="0.3">
      <c r="A195" t="s">
        <v>126</v>
      </c>
      <c r="B195">
        <v>275010</v>
      </c>
      <c r="C195" s="29">
        <v>44897</v>
      </c>
      <c r="D195" s="63">
        <v>6121736</v>
      </c>
      <c r="E195" t="s">
        <v>101</v>
      </c>
      <c r="F195" t="s">
        <v>93</v>
      </c>
      <c r="G195" t="s">
        <v>93</v>
      </c>
    </row>
    <row r="196" spans="1:7" hidden="1" x14ac:dyDescent="0.3">
      <c r="A196" t="s">
        <v>126</v>
      </c>
      <c r="B196">
        <v>275001</v>
      </c>
      <c r="C196" s="29">
        <v>44897</v>
      </c>
      <c r="D196" s="63">
        <v>1608068.66</v>
      </c>
      <c r="E196" t="s">
        <v>127</v>
      </c>
      <c r="F196" t="s">
        <v>93</v>
      </c>
      <c r="G196" t="s">
        <v>93</v>
      </c>
    </row>
    <row r="197" spans="1:7" hidden="1" x14ac:dyDescent="0.3">
      <c r="A197" t="s">
        <v>91</v>
      </c>
      <c r="B197">
        <v>1743</v>
      </c>
      <c r="C197" s="29">
        <v>44902</v>
      </c>
      <c r="D197" s="63">
        <v>21158.71</v>
      </c>
      <c r="E197" t="s">
        <v>92</v>
      </c>
      <c r="F197" t="s">
        <v>93</v>
      </c>
      <c r="G197" t="s">
        <v>93</v>
      </c>
    </row>
    <row r="198" spans="1:7" hidden="1" x14ac:dyDescent="0.3">
      <c r="A198" t="s">
        <v>131</v>
      </c>
      <c r="B198">
        <v>281146</v>
      </c>
      <c r="C198" s="29">
        <v>44904</v>
      </c>
      <c r="D198" s="63">
        <v>2254445.52</v>
      </c>
      <c r="E198" t="s">
        <v>127</v>
      </c>
      <c r="F198" t="s">
        <v>93</v>
      </c>
      <c r="G198" t="s">
        <v>93</v>
      </c>
    </row>
    <row r="199" spans="1:7" hidden="1" x14ac:dyDescent="0.3">
      <c r="A199" t="s">
        <v>131</v>
      </c>
      <c r="B199">
        <v>281144</v>
      </c>
      <c r="C199" s="29">
        <v>44904</v>
      </c>
      <c r="D199" s="63">
        <v>1901404.23</v>
      </c>
      <c r="E199" t="s">
        <v>127</v>
      </c>
      <c r="F199" t="s">
        <v>93</v>
      </c>
      <c r="G199" t="s">
        <v>93</v>
      </c>
    </row>
    <row r="200" spans="1:7" hidden="1" x14ac:dyDescent="0.3">
      <c r="A200" t="s">
        <v>131</v>
      </c>
      <c r="B200">
        <v>281142</v>
      </c>
      <c r="C200" s="29">
        <v>44904</v>
      </c>
      <c r="D200" s="63">
        <v>5191533.46</v>
      </c>
      <c r="E200" t="s">
        <v>127</v>
      </c>
      <c r="F200" t="s">
        <v>93</v>
      </c>
      <c r="G200" t="s">
        <v>93</v>
      </c>
    </row>
    <row r="201" spans="1:7" hidden="1" x14ac:dyDescent="0.3">
      <c r="A201" t="s">
        <v>128</v>
      </c>
      <c r="B201">
        <v>282388</v>
      </c>
      <c r="C201" s="29">
        <v>44907</v>
      </c>
      <c r="D201" s="63">
        <v>61070000</v>
      </c>
      <c r="E201" t="s">
        <v>101</v>
      </c>
      <c r="F201" t="s">
        <v>93</v>
      </c>
      <c r="G201" t="s">
        <v>93</v>
      </c>
    </row>
    <row r="202" spans="1:7" hidden="1" x14ac:dyDescent="0.3">
      <c r="A202" t="s">
        <v>91</v>
      </c>
      <c r="B202">
        <v>1919</v>
      </c>
      <c r="C202" s="29">
        <v>44911</v>
      </c>
      <c r="D202" s="63">
        <v>29524.6</v>
      </c>
      <c r="E202" t="s">
        <v>92</v>
      </c>
      <c r="F202" t="s">
        <v>93</v>
      </c>
      <c r="G202" t="s">
        <v>93</v>
      </c>
    </row>
    <row r="203" spans="1:7" hidden="1" x14ac:dyDescent="0.3">
      <c r="A203" t="s">
        <v>128</v>
      </c>
      <c r="B203">
        <v>302808</v>
      </c>
      <c r="C203" s="29">
        <v>44921</v>
      </c>
      <c r="D203" s="63">
        <v>24023309.98</v>
      </c>
      <c r="E203" t="s">
        <v>127</v>
      </c>
      <c r="F203" t="s">
        <v>93</v>
      </c>
      <c r="G203" t="s">
        <v>93</v>
      </c>
    </row>
    <row r="204" spans="1:7" hidden="1" x14ac:dyDescent="0.3">
      <c r="A204" t="s">
        <v>126</v>
      </c>
      <c r="B204">
        <v>302804</v>
      </c>
      <c r="C204" s="29">
        <v>44922</v>
      </c>
      <c r="D204" s="63">
        <v>5628553.4199999999</v>
      </c>
      <c r="E204" t="s">
        <v>101</v>
      </c>
      <c r="F204" t="s">
        <v>93</v>
      </c>
      <c r="G204" t="s">
        <v>93</v>
      </c>
    </row>
    <row r="205" spans="1:7" hidden="1" x14ac:dyDescent="0.3">
      <c r="A205" t="s">
        <v>129</v>
      </c>
      <c r="B205">
        <v>302803</v>
      </c>
      <c r="C205" s="29">
        <v>44922</v>
      </c>
      <c r="D205" s="63">
        <v>4432146.3899999997</v>
      </c>
      <c r="E205" t="s">
        <v>101</v>
      </c>
      <c r="F205" t="s">
        <v>93</v>
      </c>
      <c r="G205" t="s">
        <v>93</v>
      </c>
    </row>
    <row r="206" spans="1:7" hidden="1" x14ac:dyDescent="0.3">
      <c r="A206" t="s">
        <v>130</v>
      </c>
      <c r="B206">
        <v>302806</v>
      </c>
      <c r="C206" s="29">
        <v>44922</v>
      </c>
      <c r="D206" s="63">
        <v>327599.98</v>
      </c>
      <c r="E206" t="s">
        <v>101</v>
      </c>
      <c r="F206" t="s">
        <v>93</v>
      </c>
      <c r="G206" t="s">
        <v>93</v>
      </c>
    </row>
    <row r="207" spans="1:7" hidden="1" x14ac:dyDescent="0.3">
      <c r="A207" t="s">
        <v>130</v>
      </c>
      <c r="B207">
        <v>302805</v>
      </c>
      <c r="C207" s="29">
        <v>44922</v>
      </c>
      <c r="D207" s="63">
        <v>2461608.58</v>
      </c>
      <c r="E207" t="s">
        <v>101</v>
      </c>
      <c r="F207" t="s">
        <v>93</v>
      </c>
      <c r="G207" t="s">
        <v>93</v>
      </c>
    </row>
    <row r="208" spans="1:7" hidden="1" x14ac:dyDescent="0.3">
      <c r="A208" t="s">
        <v>131</v>
      </c>
      <c r="B208">
        <v>302812</v>
      </c>
      <c r="C208" s="29">
        <v>44922</v>
      </c>
      <c r="D208" s="63">
        <v>9757006.75</v>
      </c>
      <c r="E208" t="s">
        <v>127</v>
      </c>
      <c r="F208" t="s">
        <v>93</v>
      </c>
      <c r="G208" t="s">
        <v>93</v>
      </c>
    </row>
    <row r="209" spans="1:7" hidden="1" x14ac:dyDescent="0.3">
      <c r="A209" t="s">
        <v>131</v>
      </c>
      <c r="B209">
        <v>302810</v>
      </c>
      <c r="C209" s="29">
        <v>44922</v>
      </c>
      <c r="D209" s="63">
        <v>475503.68</v>
      </c>
      <c r="E209" t="s">
        <v>127</v>
      </c>
      <c r="F209" t="s">
        <v>93</v>
      </c>
      <c r="G209" t="s">
        <v>93</v>
      </c>
    </row>
    <row r="210" spans="1:7" hidden="1" x14ac:dyDescent="0.3">
      <c r="A210">
        <v>712022</v>
      </c>
      <c r="B210">
        <v>3600</v>
      </c>
      <c r="C210" s="29">
        <v>44925</v>
      </c>
      <c r="D210" s="63">
        <v>18260.03</v>
      </c>
      <c r="E210" t="s">
        <v>97</v>
      </c>
      <c r="F210" t="s">
        <v>93</v>
      </c>
      <c r="G210" t="s">
        <v>93</v>
      </c>
    </row>
    <row r="211" spans="1:7" hidden="1" x14ac:dyDescent="0.3">
      <c r="A211">
        <v>712022</v>
      </c>
      <c r="B211">
        <v>3594</v>
      </c>
      <c r="C211" s="29">
        <v>44925</v>
      </c>
      <c r="D211" s="63">
        <v>855.11</v>
      </c>
      <c r="E211" t="s">
        <v>97</v>
      </c>
      <c r="F211" t="s">
        <v>93</v>
      </c>
      <c r="G211" t="s">
        <v>93</v>
      </c>
    </row>
    <row r="212" spans="1:7" hidden="1" x14ac:dyDescent="0.3">
      <c r="A212">
        <v>712022</v>
      </c>
      <c r="B212">
        <v>3499</v>
      </c>
      <c r="C212" s="29">
        <v>44925</v>
      </c>
      <c r="D212" s="63">
        <v>23491.73</v>
      </c>
      <c r="E212" t="s">
        <v>97</v>
      </c>
      <c r="F212" t="s">
        <v>93</v>
      </c>
      <c r="G212" t="s">
        <v>93</v>
      </c>
    </row>
    <row r="213" spans="1:7" hidden="1" x14ac:dyDescent="0.3">
      <c r="A213">
        <v>712022</v>
      </c>
      <c r="B213">
        <v>3498</v>
      </c>
      <c r="C213" s="29">
        <v>44925</v>
      </c>
      <c r="D213" s="63">
        <v>46884.03</v>
      </c>
      <c r="E213" t="s">
        <v>97</v>
      </c>
      <c r="F213" t="s">
        <v>93</v>
      </c>
      <c r="G213" t="s">
        <v>93</v>
      </c>
    </row>
    <row r="214" spans="1:7" hidden="1" x14ac:dyDescent="0.3">
      <c r="A214" t="s">
        <v>91</v>
      </c>
      <c r="B214">
        <v>33</v>
      </c>
      <c r="C214" s="29">
        <v>44939</v>
      </c>
      <c r="D214" s="63">
        <v>18909.54</v>
      </c>
      <c r="E214" t="s">
        <v>92</v>
      </c>
      <c r="F214" t="s">
        <v>93</v>
      </c>
      <c r="G214" t="s">
        <v>93</v>
      </c>
    </row>
    <row r="215" spans="1:7" hidden="1" x14ac:dyDescent="0.3">
      <c r="A215" t="s">
        <v>136</v>
      </c>
      <c r="B215">
        <v>9810</v>
      </c>
      <c r="C215" s="29">
        <v>44950</v>
      </c>
      <c r="D215" s="63">
        <v>26389863.899999999</v>
      </c>
      <c r="E215" t="s">
        <v>127</v>
      </c>
      <c r="F215" t="s">
        <v>93</v>
      </c>
      <c r="G215" t="s">
        <v>93</v>
      </c>
    </row>
    <row r="216" spans="1:7" hidden="1" x14ac:dyDescent="0.3">
      <c r="A216" t="s">
        <v>137</v>
      </c>
      <c r="B216">
        <v>9964</v>
      </c>
      <c r="C216" s="29">
        <v>44950</v>
      </c>
      <c r="D216" s="63">
        <v>1390074</v>
      </c>
      <c r="E216" t="s">
        <v>127</v>
      </c>
      <c r="F216" t="s">
        <v>93</v>
      </c>
      <c r="G216" t="s">
        <v>93</v>
      </c>
    </row>
    <row r="217" spans="1:7" hidden="1" x14ac:dyDescent="0.3">
      <c r="A217" t="s">
        <v>137</v>
      </c>
      <c r="B217">
        <v>9909</v>
      </c>
      <c r="C217" s="29">
        <v>44950</v>
      </c>
      <c r="D217" s="63">
        <v>7689984</v>
      </c>
      <c r="E217" t="s">
        <v>101</v>
      </c>
      <c r="F217" t="s">
        <v>93</v>
      </c>
      <c r="G217" t="s">
        <v>93</v>
      </c>
    </row>
    <row r="218" spans="1:7" hidden="1" x14ac:dyDescent="0.3">
      <c r="A218" t="s">
        <v>138</v>
      </c>
      <c r="B218">
        <v>9865</v>
      </c>
      <c r="C218" s="29">
        <v>44950</v>
      </c>
      <c r="D218" s="63">
        <v>4320441.4800000004</v>
      </c>
      <c r="E218" t="s">
        <v>127</v>
      </c>
      <c r="F218" t="s">
        <v>93</v>
      </c>
      <c r="G218" t="s">
        <v>93</v>
      </c>
    </row>
    <row r="219" spans="1:7" hidden="1" x14ac:dyDescent="0.3">
      <c r="A219">
        <v>712022</v>
      </c>
      <c r="B219">
        <v>3707</v>
      </c>
      <c r="C219" s="29">
        <v>44957</v>
      </c>
      <c r="D219" s="63">
        <v>30763.65</v>
      </c>
      <c r="E219" t="s">
        <v>97</v>
      </c>
      <c r="F219" t="s">
        <v>93</v>
      </c>
      <c r="G219" t="s">
        <v>93</v>
      </c>
    </row>
    <row r="220" spans="1:7" hidden="1" x14ac:dyDescent="0.3">
      <c r="A220">
        <v>712022</v>
      </c>
      <c r="B220">
        <v>3706</v>
      </c>
      <c r="C220" s="29">
        <v>44957</v>
      </c>
      <c r="D220" s="63">
        <v>81377.66</v>
      </c>
      <c r="E220" t="s">
        <v>97</v>
      </c>
      <c r="F220" t="s">
        <v>93</v>
      </c>
      <c r="G220" t="s">
        <v>93</v>
      </c>
    </row>
    <row r="221" spans="1:7" hidden="1" x14ac:dyDescent="0.3">
      <c r="A221" t="s">
        <v>139</v>
      </c>
      <c r="B221">
        <v>15682</v>
      </c>
      <c r="C221" s="29">
        <v>44957</v>
      </c>
      <c r="D221" s="63">
        <v>6390094.9199999999</v>
      </c>
      <c r="E221" t="s">
        <v>127</v>
      </c>
      <c r="F221" t="s">
        <v>93</v>
      </c>
      <c r="G221" t="s">
        <v>93</v>
      </c>
    </row>
    <row r="222" spans="1:7" hidden="1" x14ac:dyDescent="0.3">
      <c r="A222" t="s">
        <v>134</v>
      </c>
      <c r="B222">
        <v>18258</v>
      </c>
      <c r="C222" s="29">
        <v>44963</v>
      </c>
      <c r="D222" s="63">
        <v>125376</v>
      </c>
      <c r="E222" t="s">
        <v>127</v>
      </c>
      <c r="F222" t="s">
        <v>93</v>
      </c>
      <c r="G222" t="s">
        <v>93</v>
      </c>
    </row>
    <row r="223" spans="1:7" hidden="1" x14ac:dyDescent="0.3">
      <c r="A223" t="s">
        <v>135</v>
      </c>
      <c r="B223">
        <v>18601</v>
      </c>
      <c r="C223" s="29">
        <v>44963</v>
      </c>
      <c r="D223" s="63">
        <v>9380952.3599999994</v>
      </c>
      <c r="E223" t="s">
        <v>101</v>
      </c>
      <c r="F223" t="s">
        <v>93</v>
      </c>
      <c r="G223" t="s">
        <v>93</v>
      </c>
    </row>
    <row r="224" spans="1:7" hidden="1" x14ac:dyDescent="0.3">
      <c r="A224" t="s">
        <v>136</v>
      </c>
      <c r="B224">
        <v>20460</v>
      </c>
      <c r="C224" s="29">
        <v>44965</v>
      </c>
      <c r="D224" s="63">
        <v>49250000</v>
      </c>
      <c r="E224" t="s">
        <v>101</v>
      </c>
      <c r="F224" t="s">
        <v>93</v>
      </c>
      <c r="G224" t="s">
        <v>93</v>
      </c>
    </row>
    <row r="225" spans="1:7" hidden="1" x14ac:dyDescent="0.3">
      <c r="A225" t="s">
        <v>94</v>
      </c>
      <c r="B225">
        <v>233</v>
      </c>
      <c r="C225" s="29">
        <v>44972</v>
      </c>
      <c r="D225" s="63">
        <v>18880.39</v>
      </c>
      <c r="E225" t="s">
        <v>92</v>
      </c>
      <c r="F225" t="s">
        <v>93</v>
      </c>
      <c r="G225" t="s">
        <v>93</v>
      </c>
    </row>
    <row r="226" spans="1:7" hidden="1" x14ac:dyDescent="0.3">
      <c r="A226" t="s">
        <v>136</v>
      </c>
      <c r="B226">
        <v>34925</v>
      </c>
      <c r="C226" s="29">
        <v>44984</v>
      </c>
      <c r="D226" s="63">
        <v>26389861.600000001</v>
      </c>
      <c r="E226" t="s">
        <v>127</v>
      </c>
      <c r="F226" t="s">
        <v>93</v>
      </c>
      <c r="G226" t="s">
        <v>93</v>
      </c>
    </row>
    <row r="227" spans="1:7" hidden="1" x14ac:dyDescent="0.3">
      <c r="A227" t="s">
        <v>137</v>
      </c>
      <c r="B227">
        <v>34930</v>
      </c>
      <c r="C227" s="29">
        <v>44984</v>
      </c>
      <c r="D227" s="63">
        <v>6948864.5999999996</v>
      </c>
      <c r="E227" t="s">
        <v>101</v>
      </c>
      <c r="F227" t="s">
        <v>93</v>
      </c>
      <c r="G227" t="s">
        <v>93</v>
      </c>
    </row>
    <row r="228" spans="1:7" hidden="1" x14ac:dyDescent="0.3">
      <c r="A228" t="s">
        <v>137</v>
      </c>
      <c r="B228">
        <v>34929</v>
      </c>
      <c r="C228" s="29">
        <v>44984</v>
      </c>
      <c r="D228" s="63">
        <v>2131193.41</v>
      </c>
      <c r="E228" t="s">
        <v>127</v>
      </c>
      <c r="F228" t="s">
        <v>93</v>
      </c>
      <c r="G228" t="s">
        <v>93</v>
      </c>
    </row>
    <row r="229" spans="1:7" hidden="1" x14ac:dyDescent="0.3">
      <c r="A229" t="s">
        <v>138</v>
      </c>
      <c r="B229">
        <v>34927</v>
      </c>
      <c r="C229" s="29">
        <v>44984</v>
      </c>
      <c r="D229" s="63">
        <v>4320441.47</v>
      </c>
      <c r="E229" t="s">
        <v>127</v>
      </c>
      <c r="F229" t="s">
        <v>93</v>
      </c>
      <c r="G229" t="s">
        <v>93</v>
      </c>
    </row>
    <row r="230" spans="1:7" hidden="1" x14ac:dyDescent="0.3">
      <c r="A230">
        <v>142023</v>
      </c>
      <c r="B230">
        <v>423</v>
      </c>
      <c r="C230" s="29">
        <v>44985</v>
      </c>
      <c r="D230" s="63">
        <v>50622.89</v>
      </c>
      <c r="E230" t="s">
        <v>97</v>
      </c>
      <c r="F230" t="s">
        <v>93</v>
      </c>
      <c r="G230" t="s">
        <v>93</v>
      </c>
    </row>
    <row r="231" spans="1:7" hidden="1" x14ac:dyDescent="0.3">
      <c r="A231">
        <v>142023</v>
      </c>
      <c r="B231">
        <v>354</v>
      </c>
      <c r="C231" s="29">
        <v>44985</v>
      </c>
      <c r="D231" s="63">
        <v>17629.79</v>
      </c>
      <c r="E231" t="s">
        <v>97</v>
      </c>
      <c r="F231" t="s">
        <v>93</v>
      </c>
      <c r="G231" t="s">
        <v>93</v>
      </c>
    </row>
    <row r="232" spans="1:7" hidden="1" x14ac:dyDescent="0.3">
      <c r="A232" t="s">
        <v>135</v>
      </c>
      <c r="B232">
        <v>44263</v>
      </c>
      <c r="C232" s="29">
        <v>44988</v>
      </c>
      <c r="D232" s="63">
        <v>8691919.5299999993</v>
      </c>
      <c r="E232" t="s">
        <v>127</v>
      </c>
      <c r="F232" t="s">
        <v>93</v>
      </c>
      <c r="G232" t="s">
        <v>93</v>
      </c>
    </row>
    <row r="233" spans="1:7" hidden="1" x14ac:dyDescent="0.3">
      <c r="A233" t="s">
        <v>135</v>
      </c>
      <c r="B233">
        <v>44258</v>
      </c>
      <c r="C233" s="29">
        <v>44988</v>
      </c>
      <c r="D233" s="63">
        <v>833333.34</v>
      </c>
      <c r="E233" t="s">
        <v>127</v>
      </c>
      <c r="F233" t="s">
        <v>93</v>
      </c>
      <c r="G233" t="s">
        <v>93</v>
      </c>
    </row>
    <row r="234" spans="1:7" hidden="1" x14ac:dyDescent="0.3">
      <c r="A234" t="s">
        <v>139</v>
      </c>
      <c r="B234">
        <v>45460</v>
      </c>
      <c r="C234" s="29">
        <v>44992</v>
      </c>
      <c r="D234" s="63">
        <v>10523602.09</v>
      </c>
      <c r="E234" t="s">
        <v>127</v>
      </c>
      <c r="F234" t="s">
        <v>93</v>
      </c>
      <c r="G234" t="s">
        <v>93</v>
      </c>
    </row>
    <row r="235" spans="1:7" hidden="1" x14ac:dyDescent="0.3">
      <c r="A235" t="s">
        <v>136</v>
      </c>
      <c r="B235">
        <v>45469</v>
      </c>
      <c r="C235" s="29">
        <v>44993</v>
      </c>
      <c r="D235" s="63">
        <v>49250000</v>
      </c>
      <c r="E235" t="s">
        <v>101</v>
      </c>
      <c r="F235" t="s">
        <v>93</v>
      </c>
      <c r="G235" t="s">
        <v>93</v>
      </c>
    </row>
    <row r="236" spans="1:7" hidden="1" x14ac:dyDescent="0.3">
      <c r="A236" t="s">
        <v>136</v>
      </c>
      <c r="B236">
        <v>6248</v>
      </c>
      <c r="C236" s="29">
        <v>44994</v>
      </c>
      <c r="D236" s="63">
        <v>0</v>
      </c>
      <c r="E236" t="s">
        <v>101</v>
      </c>
      <c r="F236" t="s">
        <v>93</v>
      </c>
      <c r="G236" t="s">
        <v>93</v>
      </c>
    </row>
    <row r="237" spans="1:7" hidden="1" x14ac:dyDescent="0.3">
      <c r="A237" t="s">
        <v>95</v>
      </c>
      <c r="B237">
        <v>358</v>
      </c>
      <c r="C237" s="29">
        <v>44995</v>
      </c>
      <c r="D237" s="63">
        <v>18880.39</v>
      </c>
      <c r="E237" t="s">
        <v>92</v>
      </c>
      <c r="F237" t="s">
        <v>93</v>
      </c>
      <c r="G237" t="s">
        <v>93</v>
      </c>
    </row>
    <row r="238" spans="1:7" hidden="1" x14ac:dyDescent="0.3">
      <c r="A238" t="s">
        <v>136</v>
      </c>
      <c r="B238">
        <v>62475</v>
      </c>
      <c r="C238" s="29">
        <v>45012</v>
      </c>
      <c r="D238" s="63">
        <v>26389863.899999999</v>
      </c>
      <c r="E238" t="s">
        <v>127</v>
      </c>
      <c r="F238" t="s">
        <v>93</v>
      </c>
      <c r="G238" t="s">
        <v>93</v>
      </c>
    </row>
    <row r="239" spans="1:7" hidden="1" x14ac:dyDescent="0.3">
      <c r="A239" t="s">
        <v>137</v>
      </c>
      <c r="B239">
        <v>62413</v>
      </c>
      <c r="C239" s="29">
        <v>45012</v>
      </c>
      <c r="D239" s="63">
        <v>1251799.01</v>
      </c>
      <c r="E239" t="s">
        <v>127</v>
      </c>
      <c r="F239" t="s">
        <v>93</v>
      </c>
      <c r="G239" t="s">
        <v>93</v>
      </c>
    </row>
    <row r="240" spans="1:7" hidden="1" x14ac:dyDescent="0.3">
      <c r="A240" t="s">
        <v>137</v>
      </c>
      <c r="B240">
        <v>62377</v>
      </c>
      <c r="C240" s="29">
        <v>45012</v>
      </c>
      <c r="D240" s="63">
        <v>7828259</v>
      </c>
      <c r="E240" t="s">
        <v>101</v>
      </c>
      <c r="F240" t="s">
        <v>93</v>
      </c>
      <c r="G240" t="s">
        <v>93</v>
      </c>
    </row>
    <row r="241" spans="1:7" hidden="1" x14ac:dyDescent="0.3">
      <c r="A241" t="s">
        <v>138</v>
      </c>
      <c r="B241">
        <v>62463</v>
      </c>
      <c r="C241" s="29">
        <v>45012</v>
      </c>
      <c r="D241" s="63">
        <v>4320441.47</v>
      </c>
      <c r="E241" t="s">
        <v>127</v>
      </c>
      <c r="F241" t="s">
        <v>93</v>
      </c>
      <c r="G241" t="s">
        <v>93</v>
      </c>
    </row>
    <row r="242" spans="1:7" hidden="1" x14ac:dyDescent="0.3">
      <c r="A242" t="s">
        <v>131</v>
      </c>
      <c r="B242">
        <v>64367</v>
      </c>
      <c r="C242" s="29">
        <v>45014</v>
      </c>
      <c r="D242" s="63">
        <v>309255.64</v>
      </c>
      <c r="E242" t="s">
        <v>127</v>
      </c>
      <c r="F242" t="s">
        <v>93</v>
      </c>
      <c r="G242" t="s">
        <v>93</v>
      </c>
    </row>
    <row r="243" spans="1:7" hidden="1" x14ac:dyDescent="0.3">
      <c r="A243">
        <v>142023</v>
      </c>
      <c r="B243">
        <v>606</v>
      </c>
      <c r="C243" s="29">
        <v>45016</v>
      </c>
      <c r="D243" s="63">
        <v>17697.46</v>
      </c>
      <c r="E243" t="s">
        <v>97</v>
      </c>
      <c r="F243" t="s">
        <v>93</v>
      </c>
      <c r="G243" t="s">
        <v>93</v>
      </c>
    </row>
    <row r="244" spans="1:7" hidden="1" x14ac:dyDescent="0.3">
      <c r="A244">
        <v>142023</v>
      </c>
      <c r="B244">
        <v>605</v>
      </c>
      <c r="C244" s="29">
        <v>45016</v>
      </c>
      <c r="D244" s="63">
        <v>47366.97</v>
      </c>
      <c r="E244" t="s">
        <v>97</v>
      </c>
      <c r="F244" t="s">
        <v>93</v>
      </c>
      <c r="G244" t="s">
        <v>93</v>
      </c>
    </row>
    <row r="245" spans="1:7" x14ac:dyDescent="0.3">
      <c r="A245" t="s">
        <v>135</v>
      </c>
      <c r="B245">
        <v>71508</v>
      </c>
      <c r="C245" s="29">
        <v>45019</v>
      </c>
      <c r="D245" s="63">
        <v>2092393</v>
      </c>
      <c r="E245" t="s">
        <v>127</v>
      </c>
      <c r="F245" t="s">
        <v>93</v>
      </c>
      <c r="G245" t="s">
        <v>93</v>
      </c>
    </row>
    <row r="246" spans="1:7" x14ac:dyDescent="0.3">
      <c r="A246" t="s">
        <v>135</v>
      </c>
      <c r="B246">
        <v>71507</v>
      </c>
      <c r="C246" s="29">
        <v>45019</v>
      </c>
      <c r="D246" s="63">
        <v>381944.45</v>
      </c>
      <c r="E246" t="s">
        <v>127</v>
      </c>
      <c r="F246" t="s">
        <v>93</v>
      </c>
      <c r="G246" t="s">
        <v>93</v>
      </c>
    </row>
    <row r="247" spans="1:7" x14ac:dyDescent="0.3">
      <c r="A247" t="s">
        <v>139</v>
      </c>
      <c r="B247">
        <v>72552</v>
      </c>
      <c r="C247" s="29">
        <v>45020</v>
      </c>
      <c r="D247" s="63">
        <v>6940468.6399999997</v>
      </c>
      <c r="E247" t="s">
        <v>127</v>
      </c>
      <c r="F247" t="s">
        <v>93</v>
      </c>
      <c r="G247" t="s">
        <v>93</v>
      </c>
    </row>
    <row r="248" spans="1:7" x14ac:dyDescent="0.3">
      <c r="A248" t="s">
        <v>135</v>
      </c>
      <c r="B248">
        <v>75776</v>
      </c>
      <c r="C248" s="29">
        <v>45026</v>
      </c>
      <c r="D248" s="63">
        <v>6997624.8399999999</v>
      </c>
      <c r="E248" t="s">
        <v>101</v>
      </c>
      <c r="F248" t="s">
        <v>93</v>
      </c>
      <c r="G248" t="s">
        <v>93</v>
      </c>
    </row>
    <row r="249" spans="1:7" x14ac:dyDescent="0.3">
      <c r="A249" t="s">
        <v>136</v>
      </c>
      <c r="B249">
        <v>76950</v>
      </c>
      <c r="C249" s="29">
        <v>45026</v>
      </c>
      <c r="D249" s="63">
        <v>49250000</v>
      </c>
      <c r="E249" t="s">
        <v>101</v>
      </c>
      <c r="F249" t="s">
        <v>93</v>
      </c>
      <c r="G249" t="s">
        <v>93</v>
      </c>
    </row>
    <row r="250" spans="1:7" x14ac:dyDescent="0.3">
      <c r="A250" t="s">
        <v>139</v>
      </c>
      <c r="B250">
        <v>75875</v>
      </c>
      <c r="C250" s="29">
        <v>45026</v>
      </c>
      <c r="D250" s="63">
        <v>30519.77</v>
      </c>
      <c r="E250" t="s">
        <v>127</v>
      </c>
      <c r="F250" t="s">
        <v>93</v>
      </c>
      <c r="G250" t="s">
        <v>93</v>
      </c>
    </row>
    <row r="251" spans="1:7" x14ac:dyDescent="0.3">
      <c r="A251" t="s">
        <v>139</v>
      </c>
      <c r="B251">
        <v>75849</v>
      </c>
      <c r="C251" s="29">
        <v>45026</v>
      </c>
      <c r="D251" s="63">
        <v>1868323.32</v>
      </c>
      <c r="E251" t="s">
        <v>127</v>
      </c>
      <c r="F251" t="s">
        <v>93</v>
      </c>
      <c r="G251" t="s">
        <v>93</v>
      </c>
    </row>
  </sheetData>
  <autoFilter ref="A1:G251">
    <filterColumn colId="2">
      <filters>
        <dateGroupItem year="2023" month="4" dateTimeGrouping="month"/>
      </filters>
    </filterColumn>
    <filterColumn colId="4">
      <filters>
        <filter val="FMDT"/>
        <filter val="SMT"/>
      </filters>
    </filterColumn>
  </autoFilter>
  <sortState ref="A2:G251">
    <sortCondition ref="C2:C25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workbookViewId="0">
      <selection activeCell="B1" sqref="B1:F74"/>
    </sheetView>
  </sheetViews>
  <sheetFormatPr defaultRowHeight="14.4" x14ac:dyDescent="0.3"/>
  <cols>
    <col min="1" max="1" width="77.33203125" customWidth="1"/>
    <col min="2" max="3" width="18.44140625" bestFit="1" customWidth="1"/>
    <col min="4" max="4" width="18.44140625" customWidth="1"/>
  </cols>
  <sheetData>
    <row r="1" spans="1:4" ht="16.8" x14ac:dyDescent="0.4">
      <c r="A1" s="2" t="s">
        <v>45</v>
      </c>
      <c r="B1" s="1"/>
      <c r="C1" s="1"/>
      <c r="D1" s="1"/>
    </row>
    <row r="2" spans="1:4" ht="15" x14ac:dyDescent="0.35">
      <c r="A2" s="69" t="s">
        <v>82</v>
      </c>
      <c r="B2" s="1"/>
      <c r="C2" s="1"/>
      <c r="D2" s="1"/>
    </row>
    <row r="4" spans="1:4" s="1" customFormat="1" ht="16.8" x14ac:dyDescent="0.3">
      <c r="A4" s="70" t="s">
        <v>151</v>
      </c>
      <c r="B4" s="71"/>
      <c r="C4" s="71"/>
      <c r="D4" s="72"/>
    </row>
    <row r="5" spans="1:4" s="1" customFormat="1" ht="16.8" x14ac:dyDescent="0.3">
      <c r="A5" s="4" t="s">
        <v>46</v>
      </c>
      <c r="B5" s="5" t="s">
        <v>16</v>
      </c>
      <c r="C5" s="5" t="s">
        <v>18</v>
      </c>
      <c r="D5" s="5" t="s">
        <v>17</v>
      </c>
    </row>
    <row r="6" spans="1:4" s="1" customFormat="1" ht="16.8" x14ac:dyDescent="0.3">
      <c r="A6" s="4" t="s">
        <v>84</v>
      </c>
      <c r="B6" s="6">
        <f>Detalhado!D12</f>
        <v>1249561451</v>
      </c>
      <c r="C6" s="6">
        <f>Detalhado!E12</f>
        <v>1249561451</v>
      </c>
      <c r="D6" s="6">
        <f>Detalhado!F12</f>
        <v>528239969.55000001</v>
      </c>
    </row>
    <row r="7" spans="1:4" s="1" customFormat="1" ht="16.8" x14ac:dyDescent="0.3">
      <c r="A7" s="3"/>
      <c r="B7" s="7"/>
      <c r="C7" s="3"/>
      <c r="D7" s="3"/>
    </row>
    <row r="8" spans="1:4" s="1" customFormat="1" ht="16.8" x14ac:dyDescent="0.3">
      <c r="A8" s="70" t="s">
        <v>150</v>
      </c>
      <c r="B8" s="71"/>
      <c r="C8" s="71"/>
      <c r="D8" s="72"/>
    </row>
    <row r="9" spans="1:4" s="1" customFormat="1" ht="16.8" x14ac:dyDescent="0.3">
      <c r="A9" s="4" t="s">
        <v>46</v>
      </c>
      <c r="B9" s="5" t="s">
        <v>16</v>
      </c>
      <c r="C9" s="5" t="s">
        <v>18</v>
      </c>
      <c r="D9" s="5" t="s">
        <v>17</v>
      </c>
    </row>
    <row r="10" spans="1:4" s="1" customFormat="1" ht="16.8" x14ac:dyDescent="0.3">
      <c r="A10" s="4" t="s">
        <v>84</v>
      </c>
      <c r="B10" s="6">
        <f>Detalhado!D23</f>
        <v>1633131566.1300001</v>
      </c>
      <c r="C10" s="6">
        <f>Detalhado!E23</f>
        <v>1385334497.3800001</v>
      </c>
      <c r="D10" s="6">
        <f>Detalhado!F23</f>
        <v>1330073657.3899999</v>
      </c>
    </row>
    <row r="11" spans="1:4" s="1" customFormat="1" ht="16.8" x14ac:dyDescent="0.3">
      <c r="A11" s="3"/>
      <c r="B11" s="7"/>
      <c r="C11" s="3"/>
      <c r="D11" s="3"/>
    </row>
    <row r="12" spans="1:4" s="1" customFormat="1" ht="16.8" x14ac:dyDescent="0.3">
      <c r="A12" s="70" t="s">
        <v>85</v>
      </c>
      <c r="B12" s="71"/>
      <c r="C12" s="71"/>
      <c r="D12" s="72"/>
    </row>
    <row r="13" spans="1:4" s="1" customFormat="1" ht="16.8" x14ac:dyDescent="0.3">
      <c r="A13" s="4" t="s">
        <v>46</v>
      </c>
      <c r="B13" s="5" t="s">
        <v>16</v>
      </c>
      <c r="C13" s="5" t="s">
        <v>18</v>
      </c>
      <c r="D13" s="5" t="s">
        <v>17</v>
      </c>
    </row>
    <row r="14" spans="1:4" s="1" customFormat="1" ht="16.8" x14ac:dyDescent="0.3">
      <c r="A14" s="4" t="s">
        <v>43</v>
      </c>
      <c r="B14" s="6">
        <f>Detalhado!D36</f>
        <v>1033779071</v>
      </c>
      <c r="C14" s="6">
        <f>Detalhado!E36</f>
        <v>1201114951.8899999</v>
      </c>
      <c r="D14" s="6">
        <f>Detalhado!F36</f>
        <v>1233151666.1100001</v>
      </c>
    </row>
    <row r="15" spans="1:4" s="1" customFormat="1" ht="16.8" x14ac:dyDescent="0.3">
      <c r="A15" s="3"/>
      <c r="B15" s="7"/>
      <c r="C15" s="3"/>
      <c r="D15" s="3"/>
    </row>
    <row r="16" spans="1:4" ht="16.8" x14ac:dyDescent="0.3">
      <c r="A16" s="70" t="s">
        <v>49</v>
      </c>
      <c r="B16" s="71"/>
      <c r="C16" s="71"/>
      <c r="D16" s="72"/>
    </row>
    <row r="17" spans="1:4" ht="16.8" x14ac:dyDescent="0.3">
      <c r="A17" s="4" t="s">
        <v>46</v>
      </c>
      <c r="B17" s="5" t="s">
        <v>16</v>
      </c>
      <c r="C17" s="5" t="s">
        <v>18</v>
      </c>
      <c r="D17" s="5" t="s">
        <v>17</v>
      </c>
    </row>
    <row r="18" spans="1:4" ht="16.8" x14ac:dyDescent="0.3">
      <c r="A18" s="4" t="s">
        <v>36</v>
      </c>
      <c r="B18" s="6">
        <f>Detalhado!D49</f>
        <v>927221329</v>
      </c>
      <c r="C18" s="6">
        <f>Detalhado!E49</f>
        <v>1058627665.88</v>
      </c>
      <c r="D18" s="6">
        <f>Detalhado!F49</f>
        <v>1054707474.1799999</v>
      </c>
    </row>
    <row r="19" spans="1:4" ht="16.8" x14ac:dyDescent="0.3">
      <c r="A19" s="3"/>
      <c r="B19" s="7"/>
      <c r="C19" s="3"/>
      <c r="D19" s="3"/>
    </row>
    <row r="20" spans="1:4" ht="16.8" x14ac:dyDescent="0.3">
      <c r="A20" s="70" t="s">
        <v>47</v>
      </c>
      <c r="B20" s="71"/>
      <c r="C20" s="71"/>
      <c r="D20" s="72"/>
    </row>
    <row r="21" spans="1:4" ht="16.8" x14ac:dyDescent="0.3">
      <c r="A21" s="4" t="s">
        <v>46</v>
      </c>
      <c r="B21" s="5" t="s">
        <v>16</v>
      </c>
      <c r="C21" s="5" t="s">
        <v>18</v>
      </c>
      <c r="D21" s="5" t="s">
        <v>17</v>
      </c>
    </row>
    <row r="22" spans="1:4" ht="16.8" x14ac:dyDescent="0.3">
      <c r="A22" s="4" t="s">
        <v>7</v>
      </c>
      <c r="B22" s="6">
        <f>Detalhado!D61</f>
        <v>938280503</v>
      </c>
      <c r="C22" s="6">
        <f>Detalhado!E61</f>
        <v>1034728279.75</v>
      </c>
      <c r="D22" s="6">
        <f>Detalhado!F61</f>
        <v>965143919.33999991</v>
      </c>
    </row>
    <row r="23" spans="1:4" ht="16.8" x14ac:dyDescent="0.3">
      <c r="A23" s="3"/>
      <c r="B23" s="7"/>
      <c r="C23" s="7"/>
      <c r="D23" s="7"/>
    </row>
    <row r="24" spans="1:4" ht="16.8" x14ac:dyDescent="0.3">
      <c r="A24" s="70" t="s">
        <v>48</v>
      </c>
      <c r="B24" s="71"/>
      <c r="C24" s="71"/>
      <c r="D24" s="72"/>
    </row>
    <row r="25" spans="1:4" ht="16.8" x14ac:dyDescent="0.3">
      <c r="A25" s="4" t="s">
        <v>46</v>
      </c>
      <c r="B25" s="5" t="s">
        <v>16</v>
      </c>
      <c r="C25" s="5" t="s">
        <v>18</v>
      </c>
      <c r="D25" s="5" t="s">
        <v>17</v>
      </c>
    </row>
    <row r="26" spans="1:4" ht="16.8" x14ac:dyDescent="0.3">
      <c r="A26" s="4" t="s">
        <v>31</v>
      </c>
      <c r="B26" s="6">
        <f>Detalhado!D74</f>
        <v>785272250</v>
      </c>
      <c r="C26" s="6">
        <f>Detalhado!E74</f>
        <v>928810877</v>
      </c>
      <c r="D26" s="6">
        <f>Detalhado!F74</f>
        <v>952352220.81999993</v>
      </c>
    </row>
    <row r="27" spans="1:4" ht="15" x14ac:dyDescent="0.35">
      <c r="A27" s="8" t="s">
        <v>152</v>
      </c>
      <c r="B27" s="1"/>
      <c r="C27" s="1"/>
      <c r="D27" s="1"/>
    </row>
    <row r="28" spans="1:4" ht="15" x14ac:dyDescent="0.35">
      <c r="A28" s="1"/>
      <c r="B28" s="8"/>
      <c r="C28" s="8"/>
      <c r="D28" s="8"/>
    </row>
  </sheetData>
  <mergeCells count="6">
    <mergeCell ref="A4:D4"/>
    <mergeCell ref="A12:D12"/>
    <mergeCell ref="A16:D16"/>
    <mergeCell ref="A20:D20"/>
    <mergeCell ref="A24:D24"/>
    <mergeCell ref="A8:D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showGridLines="0" tabSelected="1" topLeftCell="A61" workbookViewId="0">
      <selection activeCell="B1" sqref="B1:F74"/>
    </sheetView>
  </sheetViews>
  <sheetFormatPr defaultColWidth="9.109375" defaultRowHeight="15" x14ac:dyDescent="0.35"/>
  <cols>
    <col min="1" max="1" width="9.109375" style="8"/>
    <col min="2" max="2" width="67.5546875" style="8" customWidth="1"/>
    <col min="3" max="3" width="33.33203125" style="8" customWidth="1"/>
    <col min="4" max="4" width="24.88671875" style="8" customWidth="1"/>
    <col min="5" max="5" width="22.33203125" style="8" customWidth="1"/>
    <col min="6" max="6" width="26.33203125" style="8" customWidth="1"/>
    <col min="7" max="7" width="11.5546875" style="8" customWidth="1"/>
    <col min="8" max="8" width="17" style="8" customWidth="1"/>
    <col min="9" max="9" width="17.6640625" style="8" customWidth="1"/>
    <col min="10" max="10" width="6.44140625" style="11" customWidth="1"/>
    <col min="11" max="11" width="20.6640625" style="8" customWidth="1"/>
    <col min="12" max="14" width="9.109375" style="8"/>
    <col min="15" max="15" width="13.88671875" style="8" bestFit="1" customWidth="1"/>
    <col min="16" max="16384" width="9.109375" style="8"/>
  </cols>
  <sheetData>
    <row r="1" spans="1:9" ht="27" customHeight="1" thickBot="1" x14ac:dyDescent="0.4">
      <c r="B1" s="73" t="s">
        <v>149</v>
      </c>
      <c r="C1" s="74"/>
      <c r="D1" s="74"/>
      <c r="E1" s="74"/>
      <c r="F1" s="75"/>
    </row>
    <row r="2" spans="1:9" ht="27" customHeight="1" thickBot="1" x14ac:dyDescent="0.4"/>
    <row r="3" spans="1:9" s="11" customFormat="1" ht="30" customHeight="1" thickBot="1" x14ac:dyDescent="0.4">
      <c r="A3" s="8"/>
      <c r="B3" s="9" t="s">
        <v>83</v>
      </c>
      <c r="C3" s="10"/>
      <c r="D3" s="10"/>
      <c r="E3" s="10"/>
      <c r="F3" s="10"/>
    </row>
    <row r="4" spans="1:9" s="11" customFormat="1" ht="30" customHeight="1" thickBot="1" x14ac:dyDescent="0.4">
      <c r="A4" s="8"/>
      <c r="B4" s="12" t="s">
        <v>19</v>
      </c>
      <c r="C4" s="13" t="s">
        <v>15</v>
      </c>
      <c r="D4" s="13" t="s">
        <v>16</v>
      </c>
      <c r="E4" s="13" t="s">
        <v>18</v>
      </c>
      <c r="F4" s="14" t="s">
        <v>162</v>
      </c>
    </row>
    <row r="5" spans="1:9" s="11" customFormat="1" ht="30" customHeight="1" x14ac:dyDescent="0.35">
      <c r="A5" s="8" t="s">
        <v>42</v>
      </c>
      <c r="B5" s="33" t="s">
        <v>66</v>
      </c>
      <c r="C5" s="34" t="s">
        <v>73</v>
      </c>
      <c r="D5" s="35" t="str">
        <f>IFERROR(VLOOKUP(C5,Empenhos!$E$34:$F$40,2,FALSE),"")</f>
        <v/>
      </c>
      <c r="E5" s="35" t="str">
        <f>IFERROR(VLOOKUP(C5,Empenhos!$E$34:$G$40,3,FALSE),"")</f>
        <v/>
      </c>
      <c r="F5" s="36" t="str">
        <f>IFERROR(VLOOKUP(C5,Empenhos!$E$34:$H$40,4,FALSE),"")</f>
        <v/>
      </c>
    </row>
    <row r="6" spans="1:9" s="11" customFormat="1" ht="30" customHeight="1" x14ac:dyDescent="0.35">
      <c r="A6" s="8"/>
      <c r="B6" s="45" t="s">
        <v>22</v>
      </c>
      <c r="C6" s="46" t="s">
        <v>74</v>
      </c>
      <c r="D6" s="47" t="str">
        <f>IFERROR(VLOOKUP(C6,Empenhos!$E$34:$F$40,2,FALSE),"")</f>
        <v/>
      </c>
      <c r="E6" s="47" t="str">
        <f>IFERROR(VLOOKUP(C6,Empenhos!$E$34:$G$40,3,FALSE),"")</f>
        <v/>
      </c>
      <c r="F6" s="48" t="str">
        <f>IFERROR(VLOOKUP(C6,Empenhos!$E$34:$H$40,4,FALSE),"")</f>
        <v/>
      </c>
    </row>
    <row r="7" spans="1:9" s="11" customFormat="1" ht="30" customHeight="1" x14ac:dyDescent="0.35">
      <c r="B7" s="49"/>
      <c r="C7" s="50" t="s">
        <v>76</v>
      </c>
      <c r="D7" s="51">
        <f>IFERROR(VLOOKUP(C7,Empenhos!$E$34:$F$40,2,FALSE),"")</f>
        <v>140500000</v>
      </c>
      <c r="E7" s="51">
        <f>IFERROR(VLOOKUP(C7,Empenhos!$E$34:$G$40,3,FALSE),"")</f>
        <v>140500000</v>
      </c>
      <c r="F7" s="52">
        <f>IFERROR(VLOOKUP(C7,Empenhos!$E$34:$H$40,4,FALSE),"")</f>
        <v>48594933.549999997</v>
      </c>
    </row>
    <row r="8" spans="1:9" ht="30" customHeight="1" x14ac:dyDescent="0.35">
      <c r="B8" s="33" t="s">
        <v>20</v>
      </c>
      <c r="C8" s="34" t="s">
        <v>72</v>
      </c>
      <c r="D8" s="35">
        <f>IFERROR(VLOOKUP(C8,Empenhos!$E$34:$F$40,2,FALSE),"")</f>
        <v>598500000</v>
      </c>
      <c r="E8" s="35">
        <f>IFERROR(VLOOKUP(C8,Empenhos!$E$34:$G$40,3,FALSE),"")</f>
        <v>598500000</v>
      </c>
      <c r="F8" s="36">
        <f>IFERROR(VLOOKUP(C8,Empenhos!$E$34:$H$40,4,FALSE),"")</f>
        <v>290426159</v>
      </c>
    </row>
    <row r="9" spans="1:9" ht="30" customHeight="1" thickBot="1" x14ac:dyDescent="0.4">
      <c r="B9" s="37"/>
      <c r="C9" s="38" t="s">
        <v>77</v>
      </c>
      <c r="D9" s="39">
        <f>IFERROR(VLOOKUP(C9,Empenhos!$E$34:$F$40,2,FALSE),"")</f>
        <v>510561451</v>
      </c>
      <c r="E9" s="39">
        <f>IFERROR(VLOOKUP(C9,Empenhos!$E$34:$G$40,3,FALSE),"")</f>
        <v>510561451</v>
      </c>
      <c r="F9" s="40">
        <f>IFERROR(VLOOKUP(C9,Empenhos!$E$34:$H$40,4,FALSE),"")</f>
        <v>189218877</v>
      </c>
      <c r="I9" s="8" t="s">
        <v>42</v>
      </c>
    </row>
    <row r="10" spans="1:9" s="11" customFormat="1" ht="30" customHeight="1" x14ac:dyDescent="0.35">
      <c r="A10" s="8" t="s">
        <v>42</v>
      </c>
      <c r="B10" s="64" t="s">
        <v>146</v>
      </c>
      <c r="C10" s="65" t="s">
        <v>141</v>
      </c>
      <c r="D10" s="66" t="str">
        <f>IFERROR(VLOOKUP(C10,Empenhos!$E$34:$F$40,2,FALSE),"")</f>
        <v/>
      </c>
      <c r="E10" s="66" t="str">
        <f>IFERROR(VLOOKUP(C10,Empenhos!$E$34:$G$40,3,FALSE),"")</f>
        <v/>
      </c>
      <c r="F10" s="67" t="str">
        <f>IFERROR(VLOOKUP(C10,Empenhos!$E$34:$H$40,4,FALSE),"")</f>
        <v/>
      </c>
    </row>
    <row r="11" spans="1:9" s="11" customFormat="1" ht="30" customHeight="1" thickBot="1" x14ac:dyDescent="0.4">
      <c r="A11" s="8" t="s">
        <v>42</v>
      </c>
      <c r="B11" s="33" t="s">
        <v>147</v>
      </c>
      <c r="C11" s="34" t="s">
        <v>140</v>
      </c>
      <c r="D11" s="35" t="str">
        <f>IFERROR(VLOOKUP(C11,Empenhos!$E$34:$F$40,2,FALSE),"")</f>
        <v/>
      </c>
      <c r="E11" s="35" t="str">
        <f>IFERROR(VLOOKUP(C11,Empenhos!$E$34:$G$40,3,FALSE),"")</f>
        <v/>
      </c>
      <c r="F11" s="36" t="str">
        <f>IFERROR(VLOOKUP(C11,Empenhos!$E$34:$H$40,4,FALSE),"")</f>
        <v/>
      </c>
    </row>
    <row r="12" spans="1:9" ht="30" customHeight="1" thickBot="1" x14ac:dyDescent="0.4">
      <c r="B12" s="20" t="s">
        <v>164</v>
      </c>
      <c r="C12" s="21"/>
      <c r="D12" s="22">
        <f>SUM(D5:D11)</f>
        <v>1249561451</v>
      </c>
      <c r="E12" s="22">
        <f>SUM(E5:E11)</f>
        <v>1249561451</v>
      </c>
      <c r="F12" s="23">
        <f>SUM(F5:F11)</f>
        <v>528239969.55000001</v>
      </c>
      <c r="I12" s="8" t="s">
        <v>42</v>
      </c>
    </row>
    <row r="13" spans="1:9" ht="30" customHeight="1" thickBot="1" x14ac:dyDescent="0.4">
      <c r="B13" s="11"/>
      <c r="C13" s="11"/>
      <c r="D13" s="68">
        <f>D12-Empenhos!F30</f>
        <v>1249561451</v>
      </c>
      <c r="E13" s="68">
        <f>E12-Empenhos!G30</f>
        <v>1249561451</v>
      </c>
      <c r="F13" s="68">
        <f ca="1">F12-Empenhos!H30</f>
        <v>-721321481.45000005</v>
      </c>
    </row>
    <row r="14" spans="1:9" s="11" customFormat="1" ht="30" customHeight="1" thickBot="1" x14ac:dyDescent="0.4">
      <c r="A14" s="8"/>
      <c r="B14" s="9" t="s">
        <v>83</v>
      </c>
      <c r="C14" s="10"/>
      <c r="D14" s="10"/>
      <c r="E14" s="10"/>
      <c r="F14" s="10"/>
    </row>
    <row r="15" spans="1:9" s="11" customFormat="1" ht="30" customHeight="1" thickBot="1" x14ac:dyDescent="0.4">
      <c r="A15" s="8"/>
      <c r="B15" s="12" t="s">
        <v>19</v>
      </c>
      <c r="C15" s="13" t="s">
        <v>15</v>
      </c>
      <c r="D15" s="13" t="s">
        <v>16</v>
      </c>
      <c r="E15" s="13" t="s">
        <v>18</v>
      </c>
      <c r="F15" s="14" t="s">
        <v>17</v>
      </c>
    </row>
    <row r="16" spans="1:9" s="11" customFormat="1" ht="30" customHeight="1" x14ac:dyDescent="0.35">
      <c r="A16" s="8" t="s">
        <v>42</v>
      </c>
      <c r="B16" s="33" t="s">
        <v>66</v>
      </c>
      <c r="C16" s="34" t="s">
        <v>73</v>
      </c>
      <c r="D16" s="35">
        <v>21000000</v>
      </c>
      <c r="E16" s="35">
        <v>0</v>
      </c>
      <c r="F16" s="36">
        <v>0</v>
      </c>
    </row>
    <row r="17" spans="1:13" s="11" customFormat="1" ht="30" customHeight="1" x14ac:dyDescent="0.35">
      <c r="A17" s="8"/>
      <c r="B17" s="45" t="s">
        <v>22</v>
      </c>
      <c r="C17" s="46" t="s">
        <v>74</v>
      </c>
      <c r="D17" s="47">
        <v>0</v>
      </c>
      <c r="E17" s="47">
        <v>35072607.25</v>
      </c>
      <c r="F17" s="48">
        <v>35072607.25</v>
      </c>
    </row>
    <row r="18" spans="1:13" s="11" customFormat="1" ht="30" customHeight="1" x14ac:dyDescent="0.35">
      <c r="B18" s="49"/>
      <c r="C18" s="50" t="s">
        <v>76</v>
      </c>
      <c r="D18" s="51">
        <v>91583333.340000004</v>
      </c>
      <c r="E18" s="51">
        <v>114719963.47</v>
      </c>
      <c r="F18" s="52">
        <v>114719963.47</v>
      </c>
    </row>
    <row r="19" spans="1:13" ht="30" customHeight="1" x14ac:dyDescent="0.35">
      <c r="B19" s="33" t="s">
        <v>20</v>
      </c>
      <c r="C19" s="34" t="s">
        <v>72</v>
      </c>
      <c r="D19" s="35">
        <v>688697622.78999996</v>
      </c>
      <c r="E19" s="35">
        <v>688697622.78999996</v>
      </c>
      <c r="F19" s="36">
        <v>688697622.78999996</v>
      </c>
    </row>
    <row r="20" spans="1:13" ht="30" customHeight="1" thickBot="1" x14ac:dyDescent="0.4">
      <c r="B20" s="37"/>
      <c r="C20" s="38" t="s">
        <v>77</v>
      </c>
      <c r="D20" s="39">
        <v>831850610</v>
      </c>
      <c r="E20" s="39">
        <v>546844303.87</v>
      </c>
      <c r="F20" s="40">
        <v>491583463.88</v>
      </c>
      <c r="I20" s="8" t="s">
        <v>42</v>
      </c>
    </row>
    <row r="21" spans="1:13" s="11" customFormat="1" ht="30" customHeight="1" x14ac:dyDescent="0.35">
      <c r="A21" s="8" t="s">
        <v>42</v>
      </c>
      <c r="B21" s="64" t="s">
        <v>146</v>
      </c>
      <c r="C21" s="65" t="s">
        <v>141</v>
      </c>
      <c r="D21" s="66">
        <v>0</v>
      </c>
      <c r="E21" s="66">
        <v>0</v>
      </c>
      <c r="F21" s="67">
        <v>0</v>
      </c>
    </row>
    <row r="22" spans="1:13" s="11" customFormat="1" ht="30" customHeight="1" thickBot="1" x14ac:dyDescent="0.4">
      <c r="A22" s="8" t="s">
        <v>42</v>
      </c>
      <c r="B22" s="33" t="s">
        <v>147</v>
      </c>
      <c r="C22" s="34" t="s">
        <v>140</v>
      </c>
      <c r="D22" s="35">
        <v>0</v>
      </c>
      <c r="E22" s="35">
        <v>0</v>
      </c>
      <c r="F22" s="36">
        <v>0</v>
      </c>
    </row>
    <row r="23" spans="1:13" ht="30" customHeight="1" thickBot="1" x14ac:dyDescent="0.4">
      <c r="B23" s="20" t="s">
        <v>84</v>
      </c>
      <c r="C23" s="21"/>
      <c r="D23" s="22">
        <f>SUM(D16:D22)</f>
        <v>1633131566.1300001</v>
      </c>
      <c r="E23" s="22">
        <f>SUM(E16:E22)</f>
        <v>1385334497.3800001</v>
      </c>
      <c r="F23" s="23">
        <f>SUM(F16:F22)</f>
        <v>1330073657.3899999</v>
      </c>
      <c r="I23" s="8" t="s">
        <v>42</v>
      </c>
    </row>
    <row r="24" spans="1:13" ht="30" customHeight="1" thickBot="1" x14ac:dyDescent="0.4">
      <c r="B24" s="11"/>
      <c r="C24" s="11"/>
      <c r="D24" s="68">
        <f>D23-Empenhos!F41</f>
        <v>1633131566.1300001</v>
      </c>
      <c r="E24" s="68">
        <f>E23-Empenhos!G41</f>
        <v>1385334497.3800001</v>
      </c>
      <c r="F24" s="68">
        <f>F23-Empenhos!H41</f>
        <v>1330073657.3899999</v>
      </c>
    </row>
    <row r="25" spans="1:13" s="11" customFormat="1" ht="30" customHeight="1" thickBot="1" x14ac:dyDescent="0.4">
      <c r="A25" s="8"/>
      <c r="B25" s="9" t="s">
        <v>163</v>
      </c>
      <c r="C25" s="10"/>
      <c r="D25" s="10"/>
      <c r="E25" s="10"/>
      <c r="F25" s="10"/>
      <c r="H25" s="60"/>
      <c r="I25" s="60"/>
      <c r="J25" s="60"/>
    </row>
    <row r="26" spans="1:13" s="11" customFormat="1" ht="30" customHeight="1" thickBot="1" x14ac:dyDescent="0.4">
      <c r="A26" s="8"/>
      <c r="B26" s="12" t="s">
        <v>19</v>
      </c>
      <c r="C26" s="13" t="s">
        <v>15</v>
      </c>
      <c r="D26" s="13" t="s">
        <v>16</v>
      </c>
      <c r="E26" s="13" t="s">
        <v>18</v>
      </c>
      <c r="F26" s="14" t="s">
        <v>17</v>
      </c>
      <c r="I26" s="59"/>
      <c r="J26" s="59"/>
    </row>
    <row r="27" spans="1:13" s="11" customFormat="1" ht="30" customHeight="1" x14ac:dyDescent="0.35">
      <c r="A27" s="8" t="s">
        <v>42</v>
      </c>
      <c r="B27" s="33" t="s">
        <v>66</v>
      </c>
      <c r="C27" s="34" t="s">
        <v>73</v>
      </c>
      <c r="D27" s="35">
        <v>0</v>
      </c>
      <c r="E27" s="35">
        <v>0</v>
      </c>
      <c r="F27" s="36">
        <f>Empenhos!H34</f>
        <v>48594933.549999997</v>
      </c>
      <c r="G27" s="62"/>
      <c r="H27" s="59"/>
      <c r="I27" s="59"/>
      <c r="J27" s="61"/>
      <c r="K27" s="59"/>
    </row>
    <row r="28" spans="1:13" s="11" customFormat="1" ht="30" customHeight="1" x14ac:dyDescent="0.35">
      <c r="A28" s="8"/>
      <c r="B28" s="41" t="s">
        <v>23</v>
      </c>
      <c r="C28" s="42" t="s">
        <v>80</v>
      </c>
      <c r="D28" s="43">
        <v>0</v>
      </c>
      <c r="E28" s="43">
        <f>19746460.3-10000000</f>
        <v>9746460.3000000007</v>
      </c>
      <c r="F28" s="44">
        <v>4700738.59</v>
      </c>
      <c r="G28" s="62"/>
      <c r="H28" s="59"/>
      <c r="I28" s="59"/>
      <c r="J28" s="61"/>
      <c r="K28" s="59"/>
    </row>
    <row r="29" spans="1:13" s="11" customFormat="1" ht="30" customHeight="1" x14ac:dyDescent="0.35">
      <c r="A29" s="8"/>
      <c r="B29" s="45" t="s">
        <v>22</v>
      </c>
      <c r="C29" s="46" t="s">
        <v>74</v>
      </c>
      <c r="D29" s="47">
        <v>0</v>
      </c>
      <c r="E29" s="47">
        <v>11397603.59</v>
      </c>
      <c r="F29" s="48">
        <v>9143158.0800000001</v>
      </c>
      <c r="G29" s="62"/>
      <c r="H29" s="59"/>
      <c r="I29" s="59"/>
      <c r="J29" s="61"/>
      <c r="K29" s="59"/>
    </row>
    <row r="30" spans="1:13" ht="30" customHeight="1" x14ac:dyDescent="0.35">
      <c r="B30" s="33"/>
      <c r="C30" s="34" t="s">
        <v>75</v>
      </c>
      <c r="D30" s="35">
        <v>0</v>
      </c>
      <c r="E30" s="35">
        <v>721000</v>
      </c>
      <c r="F30" s="36">
        <v>0</v>
      </c>
      <c r="G30" s="62"/>
      <c r="H30" s="59"/>
      <c r="I30" s="59"/>
      <c r="J30" s="61"/>
      <c r="K30" s="59"/>
      <c r="L30" s="11"/>
      <c r="M30" s="11"/>
    </row>
    <row r="31" spans="1:13" s="11" customFormat="1" ht="30" customHeight="1" x14ac:dyDescent="0.35">
      <c r="B31" s="49"/>
      <c r="C31" s="50" t="s">
        <v>76</v>
      </c>
      <c r="D31" s="51">
        <v>92000000</v>
      </c>
      <c r="E31" s="51">
        <v>92000000</v>
      </c>
      <c r="F31" s="52">
        <v>88908734.810000002</v>
      </c>
      <c r="G31" s="62"/>
      <c r="H31" s="59"/>
      <c r="I31" s="59"/>
      <c r="J31" s="61"/>
      <c r="K31" s="59"/>
    </row>
    <row r="32" spans="1:13" ht="30" customHeight="1" x14ac:dyDescent="0.35">
      <c r="B32" s="45" t="s">
        <v>4</v>
      </c>
      <c r="C32" s="46" t="s">
        <v>78</v>
      </c>
      <c r="D32" s="47">
        <v>0</v>
      </c>
      <c r="E32" s="47">
        <f>8750000-8750000</f>
        <v>0</v>
      </c>
      <c r="F32" s="48">
        <v>0</v>
      </c>
      <c r="G32" s="62"/>
      <c r="H32" s="59"/>
      <c r="I32" s="59"/>
      <c r="J32" s="61"/>
      <c r="K32" s="59"/>
      <c r="L32" s="11"/>
      <c r="M32" s="11"/>
    </row>
    <row r="33" spans="2:18" ht="30" customHeight="1" x14ac:dyDescent="0.35">
      <c r="B33" s="49"/>
      <c r="C33" s="50" t="s">
        <v>79</v>
      </c>
      <c r="D33" s="51">
        <v>50000000</v>
      </c>
      <c r="E33" s="51">
        <f>50000000-10000000</f>
        <v>40000000</v>
      </c>
      <c r="F33" s="52">
        <v>34554213.079999998</v>
      </c>
      <c r="G33" s="62"/>
      <c r="H33" s="59"/>
      <c r="I33" s="59"/>
      <c r="J33" s="61"/>
      <c r="K33" s="59"/>
      <c r="L33" s="11"/>
      <c r="M33" s="11"/>
      <c r="O33" s="25"/>
    </row>
    <row r="34" spans="2:18" ht="30" customHeight="1" x14ac:dyDescent="0.35">
      <c r="B34" s="33" t="s">
        <v>20</v>
      </c>
      <c r="C34" s="34" t="s">
        <v>72</v>
      </c>
      <c r="D34" s="35">
        <v>431869594</v>
      </c>
      <c r="E34" s="35">
        <f>587340418-7</f>
        <v>587340411</v>
      </c>
      <c r="F34" s="36">
        <v>587340411</v>
      </c>
      <c r="G34" s="62"/>
      <c r="H34" s="59"/>
      <c r="I34" s="59"/>
      <c r="J34" s="61"/>
      <c r="K34" s="59"/>
      <c r="L34" s="11"/>
      <c r="M34" s="11"/>
    </row>
    <row r="35" spans="2:18" ht="30" customHeight="1" thickBot="1" x14ac:dyDescent="0.4">
      <c r="B35" s="37"/>
      <c r="C35" s="38" t="s">
        <v>77</v>
      </c>
      <c r="D35" s="39">
        <v>459909477</v>
      </c>
      <c r="E35" s="39">
        <v>459909477</v>
      </c>
      <c r="F35" s="40">
        <v>459909477</v>
      </c>
      <c r="G35" s="62"/>
      <c r="H35" s="59"/>
      <c r="I35" s="59"/>
      <c r="J35" s="61"/>
      <c r="K35" s="59"/>
      <c r="L35" s="11"/>
      <c r="M35" s="11"/>
    </row>
    <row r="36" spans="2:18" ht="30" customHeight="1" thickBot="1" x14ac:dyDescent="0.4">
      <c r="B36" s="20" t="s">
        <v>43</v>
      </c>
      <c r="C36" s="21"/>
      <c r="D36" s="22">
        <f>SUM(D27:D35)</f>
        <v>1033779071</v>
      </c>
      <c r="E36" s="22">
        <f>SUM(E27:E35)</f>
        <v>1201114951.8899999</v>
      </c>
      <c r="F36" s="23">
        <f>SUM(F27:F35)</f>
        <v>1233151666.1100001</v>
      </c>
      <c r="G36" s="11"/>
      <c r="H36" s="53"/>
      <c r="I36" s="59"/>
      <c r="J36" s="61"/>
      <c r="K36" s="59"/>
      <c r="L36" s="11"/>
      <c r="M36" s="11"/>
    </row>
    <row r="37" spans="2:18" ht="30" customHeight="1" thickBot="1" x14ac:dyDescent="0.4">
      <c r="B37" s="11"/>
      <c r="C37" s="11"/>
      <c r="D37" s="53"/>
      <c r="E37" s="53"/>
      <c r="F37" s="53"/>
      <c r="G37" s="11"/>
      <c r="H37" s="53"/>
      <c r="I37" s="59"/>
      <c r="J37" s="61"/>
      <c r="K37" s="59"/>
      <c r="L37" s="11"/>
      <c r="M37" s="11"/>
    </row>
    <row r="38" spans="2:18" ht="30" customHeight="1" thickBot="1" x14ac:dyDescent="0.4">
      <c r="B38" s="9" t="s">
        <v>37</v>
      </c>
      <c r="C38" s="10"/>
      <c r="D38" s="10"/>
      <c r="G38" s="53"/>
      <c r="H38" s="11"/>
      <c r="I38" s="59"/>
      <c r="J38" s="61"/>
      <c r="K38" s="59"/>
      <c r="L38" s="11"/>
      <c r="M38" s="11"/>
    </row>
    <row r="39" spans="2:18" ht="30" customHeight="1" thickBot="1" x14ac:dyDescent="0.4">
      <c r="B39" s="12" t="s">
        <v>19</v>
      </c>
      <c r="C39" s="13" t="s">
        <v>15</v>
      </c>
      <c r="D39" s="13" t="s">
        <v>16</v>
      </c>
      <c r="E39" s="13" t="s">
        <v>18</v>
      </c>
      <c r="F39" s="14" t="s">
        <v>17</v>
      </c>
      <c r="K39" s="25"/>
    </row>
    <row r="40" spans="2:18" ht="30" customHeight="1" x14ac:dyDescent="0.35">
      <c r="B40" s="15" t="s">
        <v>0</v>
      </c>
      <c r="C40" s="24" t="s">
        <v>8</v>
      </c>
      <c r="D40" s="16">
        <v>1000</v>
      </c>
      <c r="E40" s="16">
        <v>1000</v>
      </c>
      <c r="F40" s="17">
        <v>0</v>
      </c>
    </row>
    <row r="41" spans="2:18" ht="30" customHeight="1" x14ac:dyDescent="0.35">
      <c r="B41" s="15" t="s">
        <v>34</v>
      </c>
      <c r="C41" s="24" t="s">
        <v>26</v>
      </c>
      <c r="D41" s="16">
        <v>1000</v>
      </c>
      <c r="E41" s="16">
        <v>75969029</v>
      </c>
      <c r="F41" s="17">
        <v>75943448.260000005</v>
      </c>
    </row>
    <row r="42" spans="2:18" ht="30" customHeight="1" x14ac:dyDescent="0.35">
      <c r="B42" s="18" t="s">
        <v>35</v>
      </c>
      <c r="C42" s="19" t="s">
        <v>21</v>
      </c>
      <c r="D42" s="16">
        <v>835104203</v>
      </c>
      <c r="E42" s="16">
        <v>835104203</v>
      </c>
      <c r="F42" s="17">
        <v>835070551.23000002</v>
      </c>
    </row>
    <row r="43" spans="2:18" ht="30" customHeight="1" x14ac:dyDescent="0.35">
      <c r="B43" s="18" t="s">
        <v>22</v>
      </c>
      <c r="C43" s="19" t="s">
        <v>11</v>
      </c>
      <c r="D43" s="16">
        <v>57735955</v>
      </c>
      <c r="E43" s="16">
        <v>57735955</v>
      </c>
      <c r="F43" s="17">
        <v>57244748.810000002</v>
      </c>
    </row>
    <row r="44" spans="2:18" ht="30" customHeight="1" x14ac:dyDescent="0.35">
      <c r="B44" s="18" t="s">
        <v>22</v>
      </c>
      <c r="C44" s="19" t="s">
        <v>27</v>
      </c>
      <c r="D44" s="16">
        <v>0</v>
      </c>
      <c r="E44" s="16">
        <v>24592734.449999999</v>
      </c>
      <c r="F44" s="17">
        <v>21435719.949999999</v>
      </c>
      <c r="G44" s="28"/>
      <c r="H44" s="28"/>
      <c r="I44" s="28"/>
      <c r="J44" s="59"/>
      <c r="K44" s="28"/>
      <c r="L44" s="28"/>
      <c r="M44" s="28"/>
      <c r="N44" s="28"/>
      <c r="O44" s="28"/>
      <c r="P44" s="28"/>
      <c r="Q44" s="28"/>
      <c r="R44" s="28"/>
    </row>
    <row r="45" spans="2:18" ht="30" customHeight="1" x14ac:dyDescent="0.35">
      <c r="B45" s="18" t="s">
        <v>4</v>
      </c>
      <c r="C45" s="19" t="s">
        <v>12</v>
      </c>
      <c r="D45" s="16">
        <v>34378171</v>
      </c>
      <c r="E45" s="16">
        <v>34378171</v>
      </c>
      <c r="F45" s="17">
        <v>34353486</v>
      </c>
      <c r="G45" s="28"/>
      <c r="H45" s="28"/>
      <c r="I45" s="28"/>
      <c r="J45" s="59"/>
      <c r="K45" s="28"/>
      <c r="L45" s="28"/>
      <c r="M45" s="28"/>
      <c r="N45" s="28"/>
      <c r="O45" s="28"/>
      <c r="P45" s="28"/>
      <c r="Q45" s="28"/>
      <c r="R45" s="28"/>
    </row>
    <row r="46" spans="2:18" ht="30" customHeight="1" x14ac:dyDescent="0.35">
      <c r="B46" s="18" t="s">
        <v>4</v>
      </c>
      <c r="C46" s="19" t="s">
        <v>41</v>
      </c>
      <c r="D46" s="16">
        <v>0</v>
      </c>
      <c r="E46" s="16">
        <v>9281428</v>
      </c>
      <c r="F46" s="17">
        <v>9095374.5</v>
      </c>
      <c r="G46" s="28"/>
      <c r="H46" s="28"/>
      <c r="I46" s="28"/>
      <c r="J46" s="59"/>
      <c r="K46" s="28"/>
      <c r="L46" s="28"/>
      <c r="M46" s="28"/>
      <c r="N46" s="28"/>
      <c r="O46" s="28"/>
      <c r="P46" s="28"/>
      <c r="Q46" s="28"/>
      <c r="R46" s="28"/>
    </row>
    <row r="47" spans="2:18" ht="30" customHeight="1" x14ac:dyDescent="0.35">
      <c r="B47" s="18" t="s">
        <v>23</v>
      </c>
      <c r="C47" s="19" t="s">
        <v>32</v>
      </c>
      <c r="D47" s="16">
        <v>0</v>
      </c>
      <c r="E47" s="16">
        <v>21564145.43</v>
      </c>
      <c r="F47" s="17">
        <v>21564145.43</v>
      </c>
      <c r="G47" s="28"/>
      <c r="H47" s="28"/>
      <c r="I47" s="28"/>
      <c r="J47" s="59"/>
      <c r="K47" s="28"/>
      <c r="L47" s="28"/>
      <c r="M47" s="28"/>
      <c r="N47" s="28"/>
      <c r="O47" s="28"/>
      <c r="P47" s="28"/>
      <c r="Q47" s="28"/>
      <c r="R47" s="28"/>
    </row>
    <row r="48" spans="2:18" ht="30" customHeight="1" thickBot="1" x14ac:dyDescent="0.4">
      <c r="B48" s="18" t="s">
        <v>33</v>
      </c>
      <c r="C48" s="19" t="s">
        <v>44</v>
      </c>
      <c r="D48" s="16">
        <v>1000</v>
      </c>
      <c r="E48" s="16">
        <v>1000</v>
      </c>
      <c r="F48" s="17">
        <v>0</v>
      </c>
      <c r="G48" s="28"/>
      <c r="H48" s="28"/>
      <c r="I48" s="28"/>
      <c r="J48" s="59"/>
      <c r="K48" s="28"/>
      <c r="L48" s="28"/>
      <c r="M48" s="28"/>
      <c r="N48" s="28"/>
      <c r="O48" s="28"/>
      <c r="P48" s="28"/>
      <c r="Q48" s="28"/>
      <c r="R48" s="28"/>
    </row>
    <row r="49" spans="2:18" ht="30" customHeight="1" thickBot="1" x14ac:dyDescent="0.4">
      <c r="B49" s="20" t="s">
        <v>36</v>
      </c>
      <c r="C49" s="21"/>
      <c r="D49" s="22">
        <f>SUM(D40:D48)</f>
        <v>927221329</v>
      </c>
      <c r="E49" s="22">
        <f t="shared" ref="E49:F49" si="0">SUM(E40:E48)</f>
        <v>1058627665.88</v>
      </c>
      <c r="F49" s="23">
        <f t="shared" si="0"/>
        <v>1054707474.1799999</v>
      </c>
      <c r="G49" s="28"/>
      <c r="H49" s="28"/>
      <c r="I49" s="28"/>
      <c r="J49" s="59"/>
      <c r="K49" s="28"/>
      <c r="L49" s="28"/>
      <c r="M49" s="28"/>
      <c r="N49" s="28"/>
      <c r="O49" s="28"/>
      <c r="P49" s="28"/>
      <c r="Q49" s="28"/>
      <c r="R49" s="28"/>
    </row>
    <row r="50" spans="2:18" ht="30" customHeight="1" thickBot="1" x14ac:dyDescent="0.4">
      <c r="G50" s="28"/>
      <c r="H50" s="28"/>
      <c r="I50" s="28"/>
      <c r="J50" s="59"/>
      <c r="K50" s="28"/>
      <c r="L50" s="28"/>
      <c r="M50" s="28"/>
      <c r="N50" s="28"/>
      <c r="O50" s="28"/>
      <c r="P50" s="28"/>
      <c r="Q50" s="28"/>
      <c r="R50" s="28"/>
    </row>
    <row r="51" spans="2:18" ht="30" customHeight="1" thickBot="1" x14ac:dyDescent="0.4">
      <c r="B51" s="9" t="s">
        <v>38</v>
      </c>
      <c r="C51" s="26"/>
      <c r="D51" s="26"/>
      <c r="E51" s="26"/>
      <c r="G51" s="28"/>
      <c r="H51" s="28"/>
      <c r="I51" s="28"/>
      <c r="J51" s="59"/>
      <c r="K51" s="28"/>
      <c r="L51" s="28"/>
      <c r="M51" s="28"/>
      <c r="N51" s="28"/>
      <c r="O51" s="28"/>
      <c r="P51" s="28"/>
      <c r="Q51" s="28"/>
      <c r="R51" s="28"/>
    </row>
    <row r="52" spans="2:18" ht="30" customHeight="1" thickBot="1" x14ac:dyDescent="0.4">
      <c r="B52" s="12" t="s">
        <v>19</v>
      </c>
      <c r="C52" s="13" t="s">
        <v>15</v>
      </c>
      <c r="D52" s="13" t="s">
        <v>16</v>
      </c>
      <c r="E52" s="13" t="s">
        <v>18</v>
      </c>
      <c r="F52" s="27" t="s">
        <v>17</v>
      </c>
      <c r="G52" s="28"/>
      <c r="H52" s="28"/>
      <c r="I52" s="28"/>
      <c r="J52" s="59"/>
      <c r="K52" s="28"/>
      <c r="L52" s="28"/>
      <c r="M52" s="28"/>
      <c r="N52" s="28"/>
      <c r="O52" s="28"/>
      <c r="P52" s="28"/>
      <c r="Q52" s="28"/>
      <c r="R52" s="28"/>
    </row>
    <row r="53" spans="2:18" ht="30" customHeight="1" x14ac:dyDescent="0.35">
      <c r="B53" s="18" t="s">
        <v>0</v>
      </c>
      <c r="C53" s="19" t="s">
        <v>8</v>
      </c>
      <c r="D53" s="16">
        <v>5995000</v>
      </c>
      <c r="E53" s="16">
        <v>5995000</v>
      </c>
      <c r="F53" s="17">
        <v>5994968.5</v>
      </c>
    </row>
    <row r="54" spans="2:18" ht="30" customHeight="1" x14ac:dyDescent="0.35">
      <c r="B54" s="18" t="s">
        <v>1</v>
      </c>
      <c r="C54" s="19" t="s">
        <v>9</v>
      </c>
      <c r="D54" s="16">
        <v>835285503</v>
      </c>
      <c r="E54" s="16">
        <v>835285503</v>
      </c>
      <c r="F54" s="17">
        <v>819755043.78999996</v>
      </c>
    </row>
    <row r="55" spans="2:18" ht="30" customHeight="1" x14ac:dyDescent="0.35">
      <c r="B55" s="18" t="s">
        <v>2</v>
      </c>
      <c r="C55" s="19" t="s">
        <v>10</v>
      </c>
      <c r="D55" s="16">
        <v>0</v>
      </c>
      <c r="E55" s="16">
        <v>23777457.640000001</v>
      </c>
      <c r="F55" s="17">
        <v>3927816.54</v>
      </c>
    </row>
    <row r="56" spans="2:18" ht="30" customHeight="1" x14ac:dyDescent="0.35">
      <c r="B56" s="18" t="s">
        <v>3</v>
      </c>
      <c r="C56" s="19" t="s">
        <v>40</v>
      </c>
      <c r="D56" s="16">
        <v>0</v>
      </c>
      <c r="E56" s="16">
        <v>11135947.99</v>
      </c>
      <c r="F56" s="17">
        <v>3520939.15</v>
      </c>
    </row>
    <row r="57" spans="2:18" ht="30" customHeight="1" x14ac:dyDescent="0.35">
      <c r="B57" s="18" t="s">
        <v>22</v>
      </c>
      <c r="C57" s="19" t="s">
        <v>11</v>
      </c>
      <c r="D57" s="16">
        <v>54000000</v>
      </c>
      <c r="E57" s="16">
        <v>68939191.219999999</v>
      </c>
      <c r="F57" s="17">
        <v>67367538.040000007</v>
      </c>
    </row>
    <row r="58" spans="2:18" ht="30" customHeight="1" x14ac:dyDescent="0.35">
      <c r="B58" s="18" t="s">
        <v>4</v>
      </c>
      <c r="C58" s="19" t="s">
        <v>12</v>
      </c>
      <c r="D58" s="16">
        <v>33000000</v>
      </c>
      <c r="E58" s="16">
        <v>33000000</v>
      </c>
      <c r="F58" s="17">
        <v>32868033.199999999</v>
      </c>
    </row>
    <row r="59" spans="2:18" ht="30" customHeight="1" x14ac:dyDescent="0.35">
      <c r="B59" s="18" t="s">
        <v>5</v>
      </c>
      <c r="C59" s="19" t="s">
        <v>13</v>
      </c>
      <c r="D59" s="16">
        <v>10000000</v>
      </c>
      <c r="E59" s="16">
        <v>20000000</v>
      </c>
      <c r="F59" s="17">
        <v>19985910.219999999</v>
      </c>
    </row>
    <row r="60" spans="2:18" ht="30" customHeight="1" thickBot="1" x14ac:dyDescent="0.4">
      <c r="B60" s="18" t="s">
        <v>6</v>
      </c>
      <c r="C60" s="19" t="s">
        <v>14</v>
      </c>
      <c r="D60" s="16">
        <v>0</v>
      </c>
      <c r="E60" s="16">
        <v>36595179.899999999</v>
      </c>
      <c r="F60" s="17">
        <v>11723669.9</v>
      </c>
    </row>
    <row r="61" spans="2:18" ht="30" customHeight="1" thickBot="1" x14ac:dyDescent="0.4">
      <c r="B61" s="20" t="s">
        <v>7</v>
      </c>
      <c r="C61" s="21"/>
      <c r="D61" s="22">
        <f>SUM(D53:D60)</f>
        <v>938280503</v>
      </c>
      <c r="E61" s="22">
        <f>SUM(E53:E60)</f>
        <v>1034728279.75</v>
      </c>
      <c r="F61" s="23">
        <f t="shared" ref="F61" si="1">SUM(F53:F60)</f>
        <v>965143919.33999991</v>
      </c>
    </row>
    <row r="62" spans="2:18" ht="30" customHeight="1" thickBot="1" x14ac:dyDescent="0.4"/>
    <row r="63" spans="2:18" ht="30" customHeight="1" thickBot="1" x14ac:dyDescent="0.4">
      <c r="B63" s="9" t="s">
        <v>39</v>
      </c>
      <c r="C63" s="10"/>
      <c r="D63" s="10"/>
      <c r="E63" s="10"/>
    </row>
    <row r="64" spans="2:18" ht="30" customHeight="1" thickBot="1" x14ac:dyDescent="0.4">
      <c r="B64" s="12" t="s">
        <v>19</v>
      </c>
      <c r="C64" s="13" t="s">
        <v>15</v>
      </c>
      <c r="D64" s="13" t="s">
        <v>16</v>
      </c>
      <c r="E64" s="13" t="s">
        <v>18</v>
      </c>
      <c r="F64" s="27" t="s">
        <v>17</v>
      </c>
    </row>
    <row r="65" spans="2:6" ht="30" customHeight="1" x14ac:dyDescent="0.35">
      <c r="B65" s="18" t="s">
        <v>20</v>
      </c>
      <c r="C65" s="19" t="s">
        <v>21</v>
      </c>
      <c r="D65" s="16">
        <v>674216887</v>
      </c>
      <c r="E65" s="16">
        <v>817135514</v>
      </c>
      <c r="F65" s="17">
        <v>843125087.18999994</v>
      </c>
    </row>
    <row r="66" spans="2:6" ht="30" customHeight="1" x14ac:dyDescent="0.35">
      <c r="B66" s="18" t="s">
        <v>22</v>
      </c>
      <c r="C66" s="19" t="s">
        <v>11</v>
      </c>
      <c r="D66" s="16">
        <v>62000000</v>
      </c>
      <c r="E66" s="16">
        <v>59800000</v>
      </c>
      <c r="F66" s="17">
        <v>59752594.11999999</v>
      </c>
    </row>
    <row r="67" spans="2:6" ht="30" customHeight="1" x14ac:dyDescent="0.35">
      <c r="B67" s="18" t="s">
        <v>4</v>
      </c>
      <c r="C67" s="19" t="s">
        <v>12</v>
      </c>
      <c r="D67" s="16">
        <v>33000000</v>
      </c>
      <c r="E67" s="16">
        <v>35200000</v>
      </c>
      <c r="F67" s="17">
        <v>34871113.699999996</v>
      </c>
    </row>
    <row r="68" spans="2:6" ht="30" customHeight="1" x14ac:dyDescent="0.35">
      <c r="B68" s="18" t="s">
        <v>23</v>
      </c>
      <c r="C68" s="19" t="s">
        <v>24</v>
      </c>
      <c r="D68" s="16">
        <v>10000000</v>
      </c>
      <c r="E68" s="16">
        <v>2525066.2999999998</v>
      </c>
      <c r="F68" s="17">
        <v>2525066.2999999998</v>
      </c>
    </row>
    <row r="69" spans="2:6" ht="30" customHeight="1" x14ac:dyDescent="0.35">
      <c r="B69" s="18" t="s">
        <v>25</v>
      </c>
      <c r="C69" s="19" t="s">
        <v>8</v>
      </c>
      <c r="D69" s="16">
        <v>6055363</v>
      </c>
      <c r="E69" s="16">
        <v>6055363</v>
      </c>
      <c r="F69" s="17">
        <v>6052899.2999999998</v>
      </c>
    </row>
    <row r="70" spans="2:6" ht="30" customHeight="1" x14ac:dyDescent="0.35">
      <c r="B70" s="18" t="s">
        <v>20</v>
      </c>
      <c r="C70" s="19" t="s">
        <v>26</v>
      </c>
      <c r="D70" s="16">
        <v>0</v>
      </c>
      <c r="E70" s="16">
        <v>0</v>
      </c>
      <c r="F70" s="17">
        <v>0</v>
      </c>
    </row>
    <row r="71" spans="2:6" ht="30" customHeight="1" x14ac:dyDescent="0.35">
      <c r="B71" s="18" t="s">
        <v>22</v>
      </c>
      <c r="C71" s="19" t="s">
        <v>27</v>
      </c>
      <c r="D71" s="16">
        <v>0</v>
      </c>
      <c r="E71" s="16">
        <v>419999.99999999994</v>
      </c>
      <c r="F71" s="17">
        <v>211805.72000000003</v>
      </c>
    </row>
    <row r="72" spans="2:6" ht="30" customHeight="1" x14ac:dyDescent="0.35">
      <c r="B72" s="18" t="s">
        <v>23</v>
      </c>
      <c r="C72" s="19" t="s">
        <v>28</v>
      </c>
      <c r="D72" s="16">
        <v>0</v>
      </c>
      <c r="E72" s="16">
        <v>200000</v>
      </c>
      <c r="F72" s="17">
        <v>0</v>
      </c>
    </row>
    <row r="73" spans="2:6" ht="30" customHeight="1" thickBot="1" x14ac:dyDescent="0.4">
      <c r="B73" s="18" t="s">
        <v>29</v>
      </c>
      <c r="C73" s="19" t="s">
        <v>30</v>
      </c>
      <c r="D73" s="16">
        <v>0</v>
      </c>
      <c r="E73" s="16">
        <v>7474933.7000000002</v>
      </c>
      <c r="F73" s="17">
        <v>5813654.4900000002</v>
      </c>
    </row>
    <row r="74" spans="2:6" ht="30" customHeight="1" thickBot="1" x14ac:dyDescent="0.4">
      <c r="B74" s="20" t="s">
        <v>31</v>
      </c>
      <c r="C74" s="21"/>
      <c r="D74" s="22">
        <v>785272250</v>
      </c>
      <c r="E74" s="22">
        <v>928810877</v>
      </c>
      <c r="F74" s="23">
        <v>952352220.81999993</v>
      </c>
    </row>
  </sheetData>
  <mergeCells count="1">
    <mergeCell ref="B1:F1"/>
  </mergeCells>
  <conditionalFormatting sqref="D37:F37">
    <cfRule type="expression" dxfId="2" priority="3">
      <formula>IF(D$37=0,1,0)</formula>
    </cfRule>
  </conditionalFormatting>
  <conditionalFormatting sqref="D13:F13">
    <cfRule type="expression" dxfId="1" priority="2">
      <formula>IF(D$37=0,1,0)</formula>
    </cfRule>
  </conditionalFormatting>
  <conditionalFormatting sqref="D24:F24">
    <cfRule type="expression" dxfId="0" priority="1">
      <formula>IF(D$37=0,1,0)</formula>
    </cfRule>
  </conditionalFormatting>
  <pageMargins left="0.39370078740157483" right="0.15748031496062992" top="0.17" bottom="0.17" header="0.2" footer="0.17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Empenhos</vt:lpstr>
      <vt:lpstr>Planilha1</vt:lpstr>
      <vt:lpstr>Resumo</vt:lpstr>
      <vt:lpstr>Detalhado</vt:lpstr>
      <vt:lpstr>Detalhado!Area_de_impressao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DAMMOUS</dc:creator>
  <cp:lastModifiedBy>ANDRE WILLIAM DE SOUZA</cp:lastModifiedBy>
  <cp:lastPrinted>2024-05-24T18:22:02Z</cp:lastPrinted>
  <dcterms:created xsi:type="dcterms:W3CDTF">2021-06-16T18:22:40Z</dcterms:created>
  <dcterms:modified xsi:type="dcterms:W3CDTF">2024-05-24T18:26:15Z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312426068</vt:i4>
  </property>
  <property fmtid="{D5CDD505-2E9C-101B-9397-08002B2CF9AE}" pid="3" name="_NewReviewCycle">
    <vt:lpwstr/>
  </property>
  <property fmtid="{D5CDD505-2E9C-101B-9397-08002B2CF9AE}" pid="4" name="_EmailSubject">
    <vt:lpwstr>Acesso à Informação: Ações e Programas</vt:lpwstr>
  </property>
  <property fmtid="{D5CDD505-2E9C-101B-9397-08002B2CF9AE}" pid="5" name="_AuthorEmail">
    <vt:lpwstr>andres@cetsp.com.br</vt:lpwstr>
  </property>
  <property fmtid="{D5CDD505-2E9C-101B-9397-08002B2CF9AE}" pid="6" name="_AuthorEmailDisplayName">
    <vt:lpwstr>André William de Souza</vt:lpwstr>
  </property>
  <property fmtid="{D5CDD505-2E9C-101B-9397-08002B2CF9AE}" pid="7" name="_PreviousAdHocReviewCycleID">
    <vt:i4>-1884947333</vt:i4>
  </property>
</Properties>
</file>